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Ucebny Slezska\ZŠ Pěší\"/>
    </mc:Choice>
  </mc:AlternateContent>
  <bookViews>
    <workbookView xWindow="0" yWindow="0" windowWidth="0" windowHeight="0"/>
  </bookViews>
  <sheets>
    <sheet name="Rekapitulace stavby" sheetId="1" r:id="rId1"/>
    <sheet name="31 - ZŠ Pěší - Cvičná kuc..." sheetId="2" r:id="rId2"/>
    <sheet name="32 - ZŠ Pěší - Cvičná kuc..." sheetId="3" r:id="rId3"/>
    <sheet name="33 - ZŠ Pěší - Pracovní d..." sheetId="4" r:id="rId4"/>
    <sheet name="34 - ZŠ Pěší - Pracovní d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'31 - ZŠ Pěší - Cvičná kuc...'!$C$106:$K$738</definedName>
    <definedName name="_xlnm.Print_Area" localSheetId="1">'31 - ZŠ Pěší - Cvičná kuc...'!$C$4:$J$39,'31 - ZŠ Pěší - Cvičná kuc...'!$C$45:$J$88,'31 - ZŠ Pěší - Cvičná kuc...'!$C$94:$K$738</definedName>
    <definedName name="_xlnm.Print_Titles" localSheetId="1">'31 - ZŠ Pěší - Cvičná kuc...'!$106:$106</definedName>
    <definedName name="_xlnm._FilterDatabase" localSheetId="2" hidden="1">'32 - ZŠ Pěší - Cvičná kuc...'!$C$80:$K$101</definedName>
    <definedName name="_xlnm.Print_Area" localSheetId="2">'32 - ZŠ Pěší - Cvičná kuc...'!$C$4:$J$39,'32 - ZŠ Pěší - Cvičná kuc...'!$C$45:$J$62,'32 - ZŠ Pěší - Cvičná kuc...'!$C$68:$K$101</definedName>
    <definedName name="_xlnm.Print_Titles" localSheetId="2">'32 - ZŠ Pěší - Cvičná kuc...'!$80:$80</definedName>
    <definedName name="_xlnm._FilterDatabase" localSheetId="3" hidden="1">'33 - ZŠ Pěší - Pracovní d...'!$C$98:$K$414</definedName>
    <definedName name="_xlnm.Print_Area" localSheetId="3">'33 - ZŠ Pěší - Pracovní d...'!$C$4:$J$39,'33 - ZŠ Pěší - Pracovní d...'!$C$45:$J$80,'33 - ZŠ Pěší - Pracovní d...'!$C$86:$K$414</definedName>
    <definedName name="_xlnm.Print_Titles" localSheetId="3">'33 - ZŠ Pěší - Pracovní d...'!$98:$98</definedName>
    <definedName name="_xlnm._FilterDatabase" localSheetId="4" hidden="1">'34 - ZŠ Pěší - Pracovní d...'!$C$80:$K$95</definedName>
    <definedName name="_xlnm.Print_Area" localSheetId="4">'34 - ZŠ Pěší - Pracovní d...'!$C$4:$J$39,'34 - ZŠ Pěší - Pracovní d...'!$C$45:$J$62,'34 - ZŠ Pěší - Pracovní d...'!$C$68:$K$95</definedName>
    <definedName name="_xlnm.Print_Titles" localSheetId="4">'34 - ZŠ Pěší - Pracovní d...'!$80:$80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4" r="J37"/>
  <c r="J36"/>
  <c i="1" r="AY57"/>
  <c i="4" r="J35"/>
  <c i="1" r="AX57"/>
  <c i="4"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T405"/>
  <c r="R406"/>
  <c r="R405"/>
  <c r="P406"/>
  <c r="P405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0"/>
  <c r="BH360"/>
  <c r="BG360"/>
  <c r="BF360"/>
  <c r="T360"/>
  <c r="R360"/>
  <c r="P360"/>
  <c r="BI357"/>
  <c r="BH357"/>
  <c r="BG357"/>
  <c r="BF357"/>
  <c r="T357"/>
  <c r="R357"/>
  <c r="P357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29"/>
  <c r="BH329"/>
  <c r="BG329"/>
  <c r="BF329"/>
  <c r="T329"/>
  <c r="R329"/>
  <c r="P329"/>
  <c r="BI326"/>
  <c r="BH326"/>
  <c r="BG326"/>
  <c r="BF326"/>
  <c r="T326"/>
  <c r="R326"/>
  <c r="P326"/>
  <c r="BI318"/>
  <c r="BH318"/>
  <c r="BG318"/>
  <c r="BF318"/>
  <c r="T318"/>
  <c r="R318"/>
  <c r="P318"/>
  <c r="BI312"/>
  <c r="BH312"/>
  <c r="BG312"/>
  <c r="BF312"/>
  <c r="T312"/>
  <c r="T311"/>
  <c r="R312"/>
  <c r="R311"/>
  <c r="P312"/>
  <c r="P311"/>
  <c r="BI306"/>
  <c r="BH306"/>
  <c r="BG306"/>
  <c r="BF306"/>
  <c r="T306"/>
  <c r="T305"/>
  <c r="R306"/>
  <c r="R305"/>
  <c r="P306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T184"/>
  <c r="R185"/>
  <c r="R184"/>
  <c r="P185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4"/>
  <c r="BH144"/>
  <c r="BG144"/>
  <c r="BF144"/>
  <c r="T144"/>
  <c r="R144"/>
  <c r="P144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18"/>
  <c r="BH118"/>
  <c r="BG118"/>
  <c r="BF118"/>
  <c r="T118"/>
  <c r="R118"/>
  <c r="P118"/>
  <c r="BI110"/>
  <c r="BH110"/>
  <c r="BG110"/>
  <c r="BF110"/>
  <c r="T110"/>
  <c r="R110"/>
  <c r="P110"/>
  <c r="BI102"/>
  <c r="BH102"/>
  <c r="BG102"/>
  <c r="BF102"/>
  <c r="T102"/>
  <c r="R102"/>
  <c r="P102"/>
  <c r="J96"/>
  <c r="J95"/>
  <c r="F95"/>
  <c r="F93"/>
  <c r="E91"/>
  <c r="J55"/>
  <c r="J54"/>
  <c r="F54"/>
  <c r="F52"/>
  <c r="E50"/>
  <c r="J18"/>
  <c r="E18"/>
  <c r="F96"/>
  <c r="J17"/>
  <c r="J12"/>
  <c r="J93"/>
  <c r="E7"/>
  <c r="E89"/>
  <c i="3" r="J37"/>
  <c r="J36"/>
  <c i="1" r="AY56"/>
  <c i="3" r="J35"/>
  <c i="1" r="AX56"/>
  <c i="3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2" r="J37"/>
  <c r="J36"/>
  <c i="1" r="AY55"/>
  <c i="2" r="J35"/>
  <c i="1" r="AX55"/>
  <c i="2" r="BI736"/>
  <c r="BH736"/>
  <c r="BG736"/>
  <c r="BF736"/>
  <c r="T736"/>
  <c r="R736"/>
  <c r="P736"/>
  <c r="BI733"/>
  <c r="BH733"/>
  <c r="BG733"/>
  <c r="BF733"/>
  <c r="T733"/>
  <c r="R733"/>
  <c r="P733"/>
  <c r="BI730"/>
  <c r="BH730"/>
  <c r="BG730"/>
  <c r="BF730"/>
  <c r="T730"/>
  <c r="T729"/>
  <c r="R730"/>
  <c r="R729"/>
  <c r="P730"/>
  <c r="P729"/>
  <c r="BI708"/>
  <c r="BH708"/>
  <c r="BG708"/>
  <c r="BF708"/>
  <c r="T708"/>
  <c r="R708"/>
  <c r="P708"/>
  <c r="BI705"/>
  <c r="BH705"/>
  <c r="BG705"/>
  <c r="BF705"/>
  <c r="T705"/>
  <c r="R705"/>
  <c r="P705"/>
  <c r="BI702"/>
  <c r="BH702"/>
  <c r="BG702"/>
  <c r="BF702"/>
  <c r="T702"/>
  <c r="R702"/>
  <c r="P702"/>
  <c r="BI690"/>
  <c r="BH690"/>
  <c r="BG690"/>
  <c r="BF690"/>
  <c r="T690"/>
  <c r="R690"/>
  <c r="P690"/>
  <c r="BI687"/>
  <c r="BH687"/>
  <c r="BG687"/>
  <c r="BF687"/>
  <c r="T687"/>
  <c r="R687"/>
  <c r="P687"/>
  <c r="BI682"/>
  <c r="BH682"/>
  <c r="BG682"/>
  <c r="BF682"/>
  <c r="T682"/>
  <c r="R682"/>
  <c r="P682"/>
  <c r="BI679"/>
  <c r="BH679"/>
  <c r="BG679"/>
  <c r="BF679"/>
  <c r="T679"/>
  <c r="R679"/>
  <c r="P679"/>
  <c r="BI676"/>
  <c r="BH676"/>
  <c r="BG676"/>
  <c r="BF676"/>
  <c r="T676"/>
  <c r="R676"/>
  <c r="P676"/>
  <c r="BI673"/>
  <c r="BH673"/>
  <c r="BG673"/>
  <c r="BF673"/>
  <c r="T673"/>
  <c r="R673"/>
  <c r="P673"/>
  <c r="BI670"/>
  <c r="BH670"/>
  <c r="BG670"/>
  <c r="BF670"/>
  <c r="T670"/>
  <c r="R670"/>
  <c r="P670"/>
  <c r="BI667"/>
  <c r="BH667"/>
  <c r="BG667"/>
  <c r="BF667"/>
  <c r="T667"/>
  <c r="R667"/>
  <c r="P667"/>
  <c r="BI663"/>
  <c r="BH663"/>
  <c r="BG663"/>
  <c r="BF663"/>
  <c r="T663"/>
  <c r="R663"/>
  <c r="P663"/>
  <c r="BI660"/>
  <c r="BH660"/>
  <c r="BG660"/>
  <c r="BF660"/>
  <c r="T660"/>
  <c r="R660"/>
  <c r="P660"/>
  <c r="BI657"/>
  <c r="BH657"/>
  <c r="BG657"/>
  <c r="BF657"/>
  <c r="T657"/>
  <c r="R657"/>
  <c r="P657"/>
  <c r="BI649"/>
  <c r="BH649"/>
  <c r="BG649"/>
  <c r="BF649"/>
  <c r="T649"/>
  <c r="R649"/>
  <c r="P649"/>
  <c r="BI646"/>
  <c r="BH646"/>
  <c r="BG646"/>
  <c r="BF646"/>
  <c r="T646"/>
  <c r="R646"/>
  <c r="P646"/>
  <c r="BI638"/>
  <c r="BH638"/>
  <c r="BG638"/>
  <c r="BF638"/>
  <c r="T638"/>
  <c r="R638"/>
  <c r="P638"/>
  <c r="BI631"/>
  <c r="BH631"/>
  <c r="BG631"/>
  <c r="BF631"/>
  <c r="T631"/>
  <c r="R631"/>
  <c r="P631"/>
  <c r="BI628"/>
  <c r="BH628"/>
  <c r="BG628"/>
  <c r="BF628"/>
  <c r="T628"/>
  <c r="R628"/>
  <c r="P628"/>
  <c r="BI625"/>
  <c r="BH625"/>
  <c r="BG625"/>
  <c r="BF625"/>
  <c r="T625"/>
  <c r="R625"/>
  <c r="P625"/>
  <c r="BI621"/>
  <c r="BH621"/>
  <c r="BG621"/>
  <c r="BF621"/>
  <c r="T621"/>
  <c r="R621"/>
  <c r="P621"/>
  <c r="BI618"/>
  <c r="BH618"/>
  <c r="BG618"/>
  <c r="BF618"/>
  <c r="T618"/>
  <c r="R618"/>
  <c r="P618"/>
  <c r="BI606"/>
  <c r="BH606"/>
  <c r="BG606"/>
  <c r="BF606"/>
  <c r="T606"/>
  <c r="R606"/>
  <c r="P606"/>
  <c r="BI603"/>
  <c r="BH603"/>
  <c r="BG603"/>
  <c r="BF603"/>
  <c r="T603"/>
  <c r="R603"/>
  <c r="P603"/>
  <c r="BI591"/>
  <c r="BH591"/>
  <c r="BG591"/>
  <c r="BF591"/>
  <c r="T591"/>
  <c r="R591"/>
  <c r="P591"/>
  <c r="BI587"/>
  <c r="BH587"/>
  <c r="BG587"/>
  <c r="BF587"/>
  <c r="T587"/>
  <c r="R587"/>
  <c r="P587"/>
  <c r="BI578"/>
  <c r="BH578"/>
  <c r="BG578"/>
  <c r="BF578"/>
  <c r="T578"/>
  <c r="T577"/>
  <c r="R578"/>
  <c r="R577"/>
  <c r="P578"/>
  <c r="P577"/>
  <c r="BI574"/>
  <c r="BH574"/>
  <c r="BG574"/>
  <c r="BF574"/>
  <c r="T574"/>
  <c r="R574"/>
  <c r="P574"/>
  <c r="BI570"/>
  <c r="BH570"/>
  <c r="BG570"/>
  <c r="BF570"/>
  <c r="T570"/>
  <c r="R570"/>
  <c r="P570"/>
  <c r="BI566"/>
  <c r="BH566"/>
  <c r="BG566"/>
  <c r="BF566"/>
  <c r="T566"/>
  <c r="R566"/>
  <c r="P566"/>
  <c r="BI558"/>
  <c r="BH558"/>
  <c r="BG558"/>
  <c r="BF558"/>
  <c r="T558"/>
  <c r="R558"/>
  <c r="P558"/>
  <c r="BI556"/>
  <c r="BH556"/>
  <c r="BG556"/>
  <c r="BF556"/>
  <c r="T556"/>
  <c r="R556"/>
  <c r="P556"/>
  <c r="BI553"/>
  <c r="BH553"/>
  <c r="BG553"/>
  <c r="BF553"/>
  <c r="T553"/>
  <c r="R553"/>
  <c r="P553"/>
  <c r="BI549"/>
  <c r="BH549"/>
  <c r="BG549"/>
  <c r="BF549"/>
  <c r="T549"/>
  <c r="R549"/>
  <c r="P549"/>
  <c r="BI546"/>
  <c r="BH546"/>
  <c r="BG546"/>
  <c r="BF546"/>
  <c r="T546"/>
  <c r="R546"/>
  <c r="P546"/>
  <c r="BI544"/>
  <c r="BH544"/>
  <c r="BG544"/>
  <c r="BF544"/>
  <c r="T544"/>
  <c r="R544"/>
  <c r="P544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4"/>
  <c r="BH534"/>
  <c r="BG534"/>
  <c r="BF534"/>
  <c r="T534"/>
  <c r="R534"/>
  <c r="P534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19"/>
  <c r="BH519"/>
  <c r="BG519"/>
  <c r="BF519"/>
  <c r="T519"/>
  <c r="T511"/>
  <c r="R519"/>
  <c r="R511"/>
  <c r="P519"/>
  <c r="P511"/>
  <c r="BI512"/>
  <c r="BH512"/>
  <c r="BG512"/>
  <c r="BF512"/>
  <c r="T512"/>
  <c r="R512"/>
  <c r="P512"/>
  <c r="BI508"/>
  <c r="BH508"/>
  <c r="BG508"/>
  <c r="BF508"/>
  <c r="T508"/>
  <c r="R508"/>
  <c r="P508"/>
  <c r="BI503"/>
  <c r="BH503"/>
  <c r="BG503"/>
  <c r="BF503"/>
  <c r="T503"/>
  <c r="R503"/>
  <c r="P503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77"/>
  <c r="BH377"/>
  <c r="BG377"/>
  <c r="BF377"/>
  <c r="T377"/>
  <c r="R377"/>
  <c r="P377"/>
  <c r="BI371"/>
  <c r="BH371"/>
  <c r="BG371"/>
  <c r="BF371"/>
  <c r="T371"/>
  <c r="T370"/>
  <c r="R371"/>
  <c r="R370"/>
  <c r="P371"/>
  <c r="P370"/>
  <c r="BI366"/>
  <c r="BH366"/>
  <c r="BG366"/>
  <c r="BF366"/>
  <c r="T366"/>
  <c r="T365"/>
  <c r="R366"/>
  <c r="R365"/>
  <c r="P366"/>
  <c r="P365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31"/>
  <c r="BH331"/>
  <c r="BG331"/>
  <c r="BF331"/>
  <c r="T331"/>
  <c r="R331"/>
  <c r="P331"/>
  <c r="BI326"/>
  <c r="BH326"/>
  <c r="BG326"/>
  <c r="BF326"/>
  <c r="T326"/>
  <c r="R326"/>
  <c r="P326"/>
  <c r="BI321"/>
  <c r="BH321"/>
  <c r="BG321"/>
  <c r="BF321"/>
  <c r="T321"/>
  <c r="R321"/>
  <c r="P321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7"/>
  <c r="BH297"/>
  <c r="BG297"/>
  <c r="BF297"/>
  <c r="T297"/>
  <c r="R297"/>
  <c r="P297"/>
  <c r="BI285"/>
  <c r="BH285"/>
  <c r="BG285"/>
  <c r="BF285"/>
  <c r="T285"/>
  <c r="R285"/>
  <c r="P285"/>
  <c r="BI279"/>
  <c r="BH279"/>
  <c r="BG279"/>
  <c r="BF279"/>
  <c r="T279"/>
  <c r="R279"/>
  <c r="P279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32"/>
  <c r="BH232"/>
  <c r="BG232"/>
  <c r="BF232"/>
  <c r="T232"/>
  <c r="R232"/>
  <c r="P232"/>
  <c r="BI220"/>
  <c r="BH220"/>
  <c r="BG220"/>
  <c r="BF220"/>
  <c r="T220"/>
  <c r="R220"/>
  <c r="P220"/>
  <c r="BI212"/>
  <c r="BH212"/>
  <c r="BG212"/>
  <c r="BF212"/>
  <c r="T212"/>
  <c r="R212"/>
  <c r="P212"/>
  <c r="BI207"/>
  <c r="BH207"/>
  <c r="BG207"/>
  <c r="BF207"/>
  <c r="T207"/>
  <c r="R207"/>
  <c r="P207"/>
  <c r="BI199"/>
  <c r="BH199"/>
  <c r="BG199"/>
  <c r="BF199"/>
  <c r="T199"/>
  <c r="R199"/>
  <c r="P199"/>
  <c r="BI192"/>
  <c r="BH192"/>
  <c r="BG192"/>
  <c r="BF192"/>
  <c r="T192"/>
  <c r="R192"/>
  <c r="P192"/>
  <c r="BI180"/>
  <c r="BH180"/>
  <c r="BG180"/>
  <c r="BF180"/>
  <c r="T180"/>
  <c r="R180"/>
  <c r="P180"/>
  <c r="BI172"/>
  <c r="BH172"/>
  <c r="BG172"/>
  <c r="BF172"/>
  <c r="T172"/>
  <c r="R172"/>
  <c r="P172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J104"/>
  <c r="J103"/>
  <c r="F103"/>
  <c r="F101"/>
  <c r="E99"/>
  <c r="J55"/>
  <c r="J54"/>
  <c r="F54"/>
  <c r="F52"/>
  <c r="E50"/>
  <c r="J18"/>
  <c r="E18"/>
  <c r="F104"/>
  <c r="J17"/>
  <c r="J12"/>
  <c r="J101"/>
  <c r="E7"/>
  <c r="E48"/>
  <c i="1" r="L50"/>
  <c r="AM50"/>
  <c r="AM49"/>
  <c r="L49"/>
  <c r="AM47"/>
  <c r="L47"/>
  <c r="L45"/>
  <c r="L44"/>
  <c i="2" r="BK503"/>
  <c r="J483"/>
  <c r="J556"/>
  <c r="BK461"/>
  <c r="BK649"/>
  <c r="BK139"/>
  <c r="BK321"/>
  <c i="3" r="J88"/>
  <c i="4" r="J406"/>
  <c r="J174"/>
  <c r="J253"/>
  <c r="BK302"/>
  <c r="BK318"/>
  <c r="J275"/>
  <c r="BK263"/>
  <c i="2" r="BK702"/>
  <c r="J232"/>
  <c r="J377"/>
  <c r="J132"/>
  <c r="J371"/>
  <c r="J127"/>
  <c r="J268"/>
  <c r="BK248"/>
  <c r="BK606"/>
  <c r="BK490"/>
  <c r="J438"/>
  <c r="BK682"/>
  <c r="BK512"/>
  <c r="BK279"/>
  <c r="BK464"/>
  <c i="4" r="J337"/>
  <c r="BK287"/>
  <c r="J234"/>
  <c r="J162"/>
  <c r="J306"/>
  <c r="J185"/>
  <c r="J205"/>
  <c r="BK253"/>
  <c i="5" r="J94"/>
  <c i="2" r="J470"/>
  <c r="J591"/>
  <c r="BK426"/>
  <c r="BK199"/>
  <c r="BK486"/>
  <c r="J435"/>
  <c r="J316"/>
  <c r="J631"/>
  <c r="J446"/>
  <c r="BK271"/>
  <c r="J566"/>
  <c r="BK152"/>
  <c r="BK625"/>
  <c r="J155"/>
  <c r="BK268"/>
  <c r="BK546"/>
  <c r="J690"/>
  <c r="BK496"/>
  <c r="BK523"/>
  <c r="J429"/>
  <c i="3" r="J84"/>
  <c i="4" r="J237"/>
  <c r="BK202"/>
  <c r="J198"/>
  <c r="J318"/>
  <c r="J329"/>
  <c r="J130"/>
  <c r="BK221"/>
  <c r="J256"/>
  <c i="5" r="BK88"/>
  <c i="2" r="J570"/>
  <c r="J139"/>
  <c r="BK519"/>
  <c r="J311"/>
  <c r="BK352"/>
  <c r="J549"/>
  <c r="BK529"/>
  <c r="BK115"/>
  <c r="J362"/>
  <c i="4" r="BK377"/>
  <c r="J394"/>
  <c r="J326"/>
  <c r="J250"/>
  <c r="BK250"/>
  <c r="J144"/>
  <c i="2" r="BK458"/>
  <c r="J152"/>
  <c r="BK556"/>
  <c r="BK301"/>
  <c r="J199"/>
  <c i="4" r="J248"/>
  <c r="J357"/>
  <c r="J285"/>
  <c r="BK133"/>
  <c r="BK152"/>
  <c i="2" r="J529"/>
  <c r="J285"/>
  <c r="BK407"/>
  <c r="J400"/>
  <c r="J358"/>
  <c r="J544"/>
  <c r="BK253"/>
  <c r="J486"/>
  <c r="BK544"/>
  <c r="BK358"/>
  <c r="BK657"/>
  <c r="BK628"/>
  <c r="BK250"/>
  <c r="BK207"/>
  <c r="BK172"/>
  <c r="BK245"/>
  <c i="4" r="BK409"/>
  <c r="BK388"/>
  <c r="BK208"/>
  <c r="BK380"/>
  <c r="J218"/>
  <c r="J202"/>
  <c r="J278"/>
  <c r="J312"/>
  <c r="J118"/>
  <c r="BK171"/>
  <c i="2" r="BK591"/>
  <c r="BK558"/>
  <c r="BK400"/>
  <c r="J461"/>
  <c r="BK132"/>
  <c r="J384"/>
  <c r="J541"/>
  <c r="J670"/>
  <c r="BK377"/>
  <c r="BK663"/>
  <c i="4" r="BK373"/>
  <c r="BK406"/>
  <c r="J195"/>
  <c r="BK272"/>
  <c i="5" r="J90"/>
  <c i="2" r="J496"/>
  <c r="J558"/>
  <c r="J426"/>
  <c r="BK124"/>
  <c r="J297"/>
  <c r="J454"/>
  <c r="BK306"/>
  <c r="BK631"/>
  <c i="3" r="BK84"/>
  <c i="4" r="BK412"/>
  <c r="J360"/>
  <c r="BK340"/>
  <c r="J299"/>
  <c r="BK248"/>
  <c r="BK231"/>
  <c i="5" r="BK92"/>
  <c i="2" r="J702"/>
  <c r="J388"/>
  <c r="J673"/>
  <c r="BK673"/>
  <c r="J537"/>
  <c i="4" r="J373"/>
  <c r="J297"/>
  <c r="J208"/>
  <c r="J224"/>
  <c i="5" r="BK90"/>
  <c i="2" r="J493"/>
  <c r="J532"/>
  <c r="J192"/>
  <c r="BK285"/>
  <c r="J444"/>
  <c r="BK397"/>
  <c r="J256"/>
  <c r="BK413"/>
  <c r="J512"/>
  <c r="BK371"/>
  <c r="BK539"/>
  <c r="BK316"/>
  <c r="J253"/>
  <c r="BK454"/>
  <c r="J638"/>
  <c r="F35"/>
  <c i="1" r="BB55"/>
  <c i="3" r="BK100"/>
  <c i="4" r="BK127"/>
  <c r="BK350"/>
  <c r="J136"/>
  <c r="J127"/>
  <c r="J292"/>
  <c r="J294"/>
  <c r="BK181"/>
  <c i="2" r="J679"/>
  <c r="J419"/>
  <c r="J413"/>
  <c r="J621"/>
  <c r="BK467"/>
  <c r="BK331"/>
  <c r="J355"/>
  <c i="3" r="BK86"/>
  <c i="4" r="BK391"/>
  <c r="J377"/>
  <c r="BK294"/>
  <c r="BK195"/>
  <c r="BK198"/>
  <c r="BK299"/>
  <c i="5" r="BK86"/>
  <c i="2" r="J274"/>
  <c r="J660"/>
  <c r="J220"/>
  <c r="BK232"/>
  <c r="J397"/>
  <c r="J574"/>
  <c r="BK541"/>
  <c r="BK432"/>
  <c r="J705"/>
  <c r="BK391"/>
  <c r="F36"/>
  <c i="3" r="J90"/>
  <c i="4" r="BK224"/>
  <c r="BK240"/>
  <c r="BK227"/>
  <c r="BK243"/>
  <c r="BK162"/>
  <c i="2" r="BK667"/>
  <c r="BK441"/>
  <c r="J606"/>
  <c r="J148"/>
  <c r="BK435"/>
  <c r="BK144"/>
  <c r="J416"/>
  <c r="J207"/>
  <c i="3" r="J100"/>
  <c i="4" r="BK394"/>
  <c r="BK185"/>
  <c r="J240"/>
  <c r="J157"/>
  <c r="J152"/>
  <c r="BK337"/>
  <c i="3" r="BK96"/>
  <c i="4" r="BK136"/>
  <c r="BK370"/>
  <c r="BK118"/>
  <c i="5" r="J92"/>
  <c i="2" r="BK127"/>
  <c r="BK549"/>
  <c r="J352"/>
  <c r="J279"/>
  <c r="BK155"/>
  <c r="J331"/>
  <c r="BK705"/>
  <c i="1" r="AS54"/>
  <c i="2" r="BK438"/>
  <c r="J212"/>
  <c r="BK493"/>
  <c r="J407"/>
  <c r="BK470"/>
  <c r="J391"/>
  <c i="3" r="BK90"/>
  <c r="BK94"/>
  <c i="4" r="BK234"/>
  <c r="BK130"/>
  <c r="BK367"/>
  <c r="J263"/>
  <c r="J272"/>
  <c r="J227"/>
  <c r="J259"/>
  <c i="5" r="J86"/>
  <c i="2" r="J553"/>
  <c r="J682"/>
  <c r="BK679"/>
  <c r="BK570"/>
  <c r="J180"/>
  <c r="BK326"/>
  <c r="BK670"/>
  <c r="BK553"/>
  <c r="BK382"/>
  <c r="BK483"/>
  <c r="BK499"/>
  <c r="J248"/>
  <c r="BK355"/>
  <c i="4" r="J412"/>
  <c r="J367"/>
  <c r="BK360"/>
  <c r="BK177"/>
  <c r="J340"/>
  <c r="J181"/>
  <c r="BK256"/>
  <c i="2" r="BK574"/>
  <c r="J519"/>
  <c r="J464"/>
  <c r="BK362"/>
  <c r="J657"/>
  <c r="J473"/>
  <c i="3" r="J92"/>
  <c i="4" r="J243"/>
  <c r="BK144"/>
  <c r="BK237"/>
  <c r="J215"/>
  <c r="BK211"/>
  <c r="BK269"/>
  <c r="J221"/>
  <c i="2" r="J326"/>
  <c r="BK446"/>
  <c r="BK403"/>
  <c r="BK448"/>
  <c i="4" r="BK285"/>
  <c r="BK190"/>
  <c r="BK157"/>
  <c r="J171"/>
  <c i="5" r="BK94"/>
  <c i="2" r="J625"/>
  <c r="J499"/>
  <c r="J306"/>
  <c r="J160"/>
  <c r="J503"/>
  <c r="BK733"/>
  <c r="J523"/>
  <c r="J687"/>
  <c r="BK220"/>
  <c r="BK660"/>
  <c r="BK508"/>
  <c r="BK587"/>
  <c r="J110"/>
  <c r="BK416"/>
  <c i="4" r="J177"/>
  <c r="BK174"/>
  <c i="5" r="J84"/>
  <c i="2" r="BK708"/>
  <c r="BK566"/>
  <c r="J490"/>
  <c r="BK388"/>
  <c i="4" r="BK297"/>
  <c i="2" r="J578"/>
  <c r="J476"/>
  <c r="J663"/>
  <c r="J382"/>
  <c r="J467"/>
  <c r="BK444"/>
  <c r="J603"/>
  <c r="J321"/>
  <c r="J480"/>
  <c r="J733"/>
  <c r="J676"/>
  <c r="BK451"/>
  <c r="J250"/>
  <c i="4" r="BK326"/>
  <c r="BK102"/>
  <c i="5" r="J88"/>
  <c i="2" r="BK621"/>
  <c r="J508"/>
  <c r="BK423"/>
  <c r="J124"/>
  <c r="BK148"/>
  <c r="J403"/>
  <c r="BK476"/>
  <c r="J730"/>
  <c r="J301"/>
  <c r="BK603"/>
  <c r="BK274"/>
  <c r="BK534"/>
  <c r="BK419"/>
  <c i="3" r="BK98"/>
  <c i="4" r="J269"/>
  <c r="J380"/>
  <c r="J344"/>
  <c r="J370"/>
  <c r="J110"/>
  <c i="2" r="BK410"/>
  <c r="J628"/>
  <c r="J441"/>
  <c r="BK394"/>
  <c r="J366"/>
  <c i="3" r="J98"/>
  <c i="4" r="J388"/>
  <c r="BK357"/>
  <c r="J290"/>
  <c r="J190"/>
  <c i="2" r="BK578"/>
  <c r="J618"/>
  <c r="BK192"/>
  <c r="J534"/>
  <c r="BK366"/>
  <c r="BK618"/>
  <c r="BK297"/>
  <c r="J448"/>
  <c r="J587"/>
  <c r="J118"/>
  <c r="BK384"/>
  <c r="BK690"/>
  <c r="J526"/>
  <c i="3" r="J94"/>
  <c i="4" r="BK306"/>
  <c r="J409"/>
  <c r="BK290"/>
  <c r="BK246"/>
  <c r="BK329"/>
  <c r="J287"/>
  <c r="BK110"/>
  <c r="BK282"/>
  <c r="BK312"/>
  <c i="2" r="BK730"/>
  <c r="J646"/>
  <c r="BK537"/>
  <c r="J539"/>
  <c r="J736"/>
  <c r="BK212"/>
  <c r="J144"/>
  <c i="3" r="J86"/>
  <c i="4" r="BK215"/>
  <c r="BK278"/>
  <c r="BK259"/>
  <c r="J302"/>
  <c r="J133"/>
  <c i="2" r="J394"/>
  <c r="J410"/>
  <c r="BK110"/>
  <c r="BK676"/>
  <c r="BK160"/>
  <c r="J172"/>
  <c r="J708"/>
  <c i="3" r="J96"/>
  <c i="4" r="BK275"/>
  <c r="J391"/>
  <c r="BK205"/>
  <c r="J231"/>
  <c r="BK218"/>
  <c r="BK292"/>
  <c i="2" r="BK532"/>
  <c r="J432"/>
  <c r="BK429"/>
  <c r="J546"/>
  <c r="J115"/>
  <c r="J649"/>
  <c r="BK526"/>
  <c r="BK638"/>
  <c r="BK256"/>
  <c r="BK118"/>
  <c r="BK480"/>
  <c r="BK687"/>
  <c r="BK473"/>
  <c r="J667"/>
  <c r="J245"/>
  <c r="J451"/>
  <c r="BK736"/>
  <c r="BK180"/>
  <c r="BK311"/>
  <c r="BK646"/>
  <c r="J423"/>
  <c i="3" r="BK92"/>
  <c i="4" r="BK347"/>
  <c i="2" r="J271"/>
  <c r="J458"/>
  <c i="3" r="BK88"/>
  <c i="4" r="BK344"/>
  <c r="J246"/>
  <c r="J347"/>
  <c r="J102"/>
  <c r="J350"/>
  <c r="J211"/>
  <c r="J282"/>
  <c i="5" r="BK84"/>
  <c i="2" r="F37"/>
  <c l="1" r="BK252"/>
  <c r="J252"/>
  <c r="J64"/>
  <c r="R376"/>
  <c r="R406"/>
  <c r="P479"/>
  <c r="T489"/>
  <c r="R552"/>
  <c r="BK666"/>
  <c r="J666"/>
  <c r="J83"/>
  <c r="T159"/>
  <c r="T387"/>
  <c r="P457"/>
  <c r="R489"/>
  <c r="P586"/>
  <c r="R666"/>
  <c r="BK109"/>
  <c r="J109"/>
  <c r="J61"/>
  <c r="P159"/>
  <c r="R351"/>
  <c r="P387"/>
  <c r="T422"/>
  <c r="T502"/>
  <c r="T522"/>
  <c r="R624"/>
  <c r="T666"/>
  <c r="BK732"/>
  <c r="J732"/>
  <c r="J87"/>
  <c r="T109"/>
  <c r="BK143"/>
  <c r="J143"/>
  <c r="J62"/>
  <c r="P143"/>
  <c r="R143"/>
  <c r="T143"/>
  <c r="BK351"/>
  <c r="J351"/>
  <c r="J65"/>
  <c r="P376"/>
  <c r="R387"/>
  <c r="T457"/>
  <c r="P489"/>
  <c r="BK586"/>
  <c r="J586"/>
  <c r="J81"/>
  <c i="3" r="T83"/>
  <c r="T82"/>
  <c r="T81"/>
  <c i="2" r="BK159"/>
  <c r="J159"/>
  <c r="J63"/>
  <c r="P351"/>
  <c r="T376"/>
  <c r="T406"/>
  <c r="T479"/>
  <c r="P502"/>
  <c r="BK522"/>
  <c r="J522"/>
  <c r="J78"/>
  <c r="P624"/>
  <c r="T686"/>
  <c r="T732"/>
  <c r="T728"/>
  <c i="4" r="BK101"/>
  <c r="J101"/>
  <c r="J61"/>
  <c r="R132"/>
  <c r="BK189"/>
  <c r="P214"/>
  <c r="T214"/>
  <c r="P230"/>
  <c r="P201"/>
  <c r="T317"/>
  <c r="T170"/>
  <c r="BK343"/>
  <c r="J343"/>
  <c r="J75"/>
  <c r="R201"/>
  <c r="T376"/>
  <c r="T230"/>
  <c r="P408"/>
  <c r="P404"/>
  <c i="2" r="T252"/>
  <c r="BK387"/>
  <c r="J387"/>
  <c r="J70"/>
  <c r="R422"/>
  <c r="BK489"/>
  <c r="J489"/>
  <c r="J75"/>
  <c r="BK552"/>
  <c r="J552"/>
  <c r="J79"/>
  <c r="R586"/>
  <c r="BK686"/>
  <c r="J686"/>
  <c r="J84"/>
  <c r="P732"/>
  <c r="P728"/>
  <c i="3" r="P83"/>
  <c r="P82"/>
  <c r="P81"/>
  <c i="1" r="AU56"/>
  <c i="4" r="R189"/>
  <c r="R343"/>
  <c i="2" r="P109"/>
  <c r="R159"/>
  <c r="T351"/>
  <c r="P422"/>
  <c r="R479"/>
  <c r="BK502"/>
  <c r="J502"/>
  <c r="J76"/>
  <c r="R522"/>
  <c r="BK624"/>
  <c r="J624"/>
  <c r="J82"/>
  <c r="R686"/>
  <c i="3" r="R83"/>
  <c r="R82"/>
  <c r="R81"/>
  <c i="4" r="BK230"/>
  <c r="J230"/>
  <c r="J69"/>
  <c r="R170"/>
  <c r="T262"/>
  <c r="P170"/>
  <c r="BK214"/>
  <c r="J214"/>
  <c r="J68"/>
  <c r="T281"/>
  <c r="P376"/>
  <c r="T101"/>
  <c r="R214"/>
  <c r="R317"/>
  <c i="2" r="R109"/>
  <c r="BK422"/>
  <c r="J422"/>
  <c r="J72"/>
  <c r="BK479"/>
  <c r="J479"/>
  <c r="J74"/>
  <c r="P552"/>
  <c r="T624"/>
  <c i="4" r="R230"/>
  <c r="BK317"/>
  <c r="J317"/>
  <c r="J74"/>
  <c r="R408"/>
  <c r="R404"/>
  <c i="2" r="R252"/>
  <c r="BK376"/>
  <c r="J376"/>
  <c r="J69"/>
  <c r="BK406"/>
  <c r="J406"/>
  <c r="J71"/>
  <c r="BK457"/>
  <c r="J457"/>
  <c r="J73"/>
  <c r="P522"/>
  <c r="T586"/>
  <c r="P686"/>
  <c r="R732"/>
  <c r="R728"/>
  <c i="3" r="BK83"/>
  <c r="J83"/>
  <c r="J61"/>
  <c i="4" r="BK132"/>
  <c r="J132"/>
  <c r="J62"/>
  <c r="R262"/>
  <c r="P317"/>
  <c r="T408"/>
  <c r="T404"/>
  <c i="2" r="P252"/>
  <c r="P406"/>
  <c r="R457"/>
  <c r="R502"/>
  <c r="T552"/>
  <c r="P666"/>
  <c i="4" r="T132"/>
  <c r="BK262"/>
  <c r="J262"/>
  <c r="J70"/>
  <c r="P343"/>
  <c r="BK170"/>
  <c r="J170"/>
  <c r="J63"/>
  <c r="BK201"/>
  <c r="J201"/>
  <c r="J67"/>
  <c r="BK281"/>
  <c r="J281"/>
  <c r="J71"/>
  <c r="BK376"/>
  <c r="J376"/>
  <c r="J76"/>
  <c r="BK408"/>
  <c r="J408"/>
  <c r="J79"/>
  <c i="5" r="BK83"/>
  <c r="BK82"/>
  <c r="BK81"/>
  <c r="J81"/>
  <c r="J59"/>
  <c i="4" r="P101"/>
  <c r="T189"/>
  <c r="P281"/>
  <c r="T343"/>
  <c i="5" r="P83"/>
  <c r="P82"/>
  <c r="P81"/>
  <c i="1" r="AU58"/>
  <c i="4" r="R101"/>
  <c r="R100"/>
  <c r="P189"/>
  <c r="P262"/>
  <c r="R376"/>
  <c i="5" r="R83"/>
  <c r="R82"/>
  <c r="R81"/>
  <c i="4" r="P132"/>
  <c r="T201"/>
  <c r="R281"/>
  <c i="5" r="T83"/>
  <c r="T82"/>
  <c r="T81"/>
  <c i="2" r="BK577"/>
  <c r="J577"/>
  <c r="J80"/>
  <c r="BK365"/>
  <c r="J365"/>
  <c r="J66"/>
  <c i="4" r="BK184"/>
  <c r="J184"/>
  <c r="J64"/>
  <c i="2" r="BK370"/>
  <c r="J370"/>
  <c r="J68"/>
  <c r="BK729"/>
  <c r="J729"/>
  <c r="J86"/>
  <c i="4" r="BK311"/>
  <c r="J311"/>
  <c r="J73"/>
  <c r="BK405"/>
  <c r="BK404"/>
  <c r="J404"/>
  <c r="J77"/>
  <c i="2" r="BK511"/>
  <c r="J511"/>
  <c r="J77"/>
  <c i="4" r="BK305"/>
  <c r="J305"/>
  <c r="J72"/>
  <c i="5" r="F55"/>
  <c r="E48"/>
  <c r="J75"/>
  <c i="4" r="J189"/>
  <c r="J66"/>
  <c i="5" r="BE84"/>
  <c r="BE90"/>
  <c r="BE88"/>
  <c r="BE92"/>
  <c i="4" r="J405"/>
  <c r="J78"/>
  <c i="5" r="BE94"/>
  <c r="BE86"/>
  <c i="4" r="J52"/>
  <c r="BE259"/>
  <c r="BE243"/>
  <c r="BE227"/>
  <c r="BE234"/>
  <c r="BE144"/>
  <c r="BE162"/>
  <c r="BE181"/>
  <c r="BE299"/>
  <c r="BE171"/>
  <c r="BE195"/>
  <c r="BE290"/>
  <c r="BE292"/>
  <c r="BE278"/>
  <c r="BE312"/>
  <c r="F55"/>
  <c r="BE157"/>
  <c r="BE208"/>
  <c r="BE237"/>
  <c r="BE133"/>
  <c r="BE272"/>
  <c r="BE285"/>
  <c r="BE318"/>
  <c i="3" r="BK82"/>
  <c r="BK81"/>
  <c r="J81"/>
  <c i="4" r="E48"/>
  <c r="BE102"/>
  <c r="BE127"/>
  <c r="BE136"/>
  <c r="BE248"/>
  <c r="BE275"/>
  <c r="BE287"/>
  <c r="BE110"/>
  <c r="BE174"/>
  <c r="BE177"/>
  <c r="BE202"/>
  <c r="BE329"/>
  <c r="BE118"/>
  <c r="BE250"/>
  <c r="BE205"/>
  <c r="BE218"/>
  <c r="BE246"/>
  <c r="BE256"/>
  <c r="BE263"/>
  <c r="BE269"/>
  <c r="BE130"/>
  <c r="BE294"/>
  <c r="BE215"/>
  <c r="BE231"/>
  <c r="BE344"/>
  <c r="BE198"/>
  <c r="BE240"/>
  <c r="BE340"/>
  <c r="BE211"/>
  <c r="BE282"/>
  <c r="BE297"/>
  <c r="BE347"/>
  <c r="BE152"/>
  <c r="BE377"/>
  <c r="BE302"/>
  <c r="BE306"/>
  <c r="BE337"/>
  <c r="BE367"/>
  <c r="BE224"/>
  <c r="BE373"/>
  <c r="BE380"/>
  <c r="BE185"/>
  <c r="BE190"/>
  <c r="BE326"/>
  <c r="BE357"/>
  <c r="BE350"/>
  <c r="BE409"/>
  <c r="BE221"/>
  <c r="BE253"/>
  <c r="BE360"/>
  <c r="BE370"/>
  <c r="BE388"/>
  <c r="BE391"/>
  <c r="BE394"/>
  <c r="BE406"/>
  <c r="BE412"/>
  <c i="2" r="BK108"/>
  <c r="J108"/>
  <c r="J60"/>
  <c i="3" r="E48"/>
  <c r="F55"/>
  <c r="J75"/>
  <c r="BE86"/>
  <c r="BE92"/>
  <c r="BE90"/>
  <c r="BE96"/>
  <c i="2" r="BK728"/>
  <c r="J728"/>
  <c r="J85"/>
  <c i="3" r="BE98"/>
  <c r="BE100"/>
  <c r="BE84"/>
  <c r="BE88"/>
  <c r="BE94"/>
  <c i="2" r="BE139"/>
  <c r="BE192"/>
  <c r="BE352"/>
  <c r="BE362"/>
  <c r="BE366"/>
  <c r="BE388"/>
  <c r="BE403"/>
  <c r="BE413"/>
  <c r="BE438"/>
  <c r="BE483"/>
  <c r="BE660"/>
  <c r="BE127"/>
  <c r="BE152"/>
  <c r="BE271"/>
  <c r="BE306"/>
  <c r="BE316"/>
  <c r="BE394"/>
  <c r="BE618"/>
  <c r="BE625"/>
  <c r="BE649"/>
  <c r="BE690"/>
  <c r="BE220"/>
  <c r="BE248"/>
  <c r="BE256"/>
  <c r="BE279"/>
  <c r="BE371"/>
  <c r="BE382"/>
  <c r="BE400"/>
  <c r="BE473"/>
  <c r="BE512"/>
  <c r="BE549"/>
  <c r="E97"/>
  <c r="BE253"/>
  <c r="BE355"/>
  <c r="BE391"/>
  <c r="BE432"/>
  <c r="BE435"/>
  <c r="BE490"/>
  <c r="BE631"/>
  <c r="BE702"/>
  <c r="F55"/>
  <c r="BE155"/>
  <c r="BE311"/>
  <c r="BE321"/>
  <c r="BE496"/>
  <c r="BE458"/>
  <c r="BE470"/>
  <c r="BE476"/>
  <c r="BE606"/>
  <c r="BE657"/>
  <c r="BE663"/>
  <c r="BE673"/>
  <c r="BE730"/>
  <c r="BE397"/>
  <c r="BE426"/>
  <c r="BE464"/>
  <c r="BE118"/>
  <c r="BE160"/>
  <c r="BE172"/>
  <c r="BE180"/>
  <c r="BE207"/>
  <c r="BE232"/>
  <c r="BE326"/>
  <c r="BE419"/>
  <c r="BE429"/>
  <c r="BE444"/>
  <c r="BE558"/>
  <c r="BE621"/>
  <c r="BE676"/>
  <c r="BE467"/>
  <c r="BE493"/>
  <c r="BE539"/>
  <c r="BE566"/>
  <c r="BE587"/>
  <c r="BE667"/>
  <c r="BE537"/>
  <c r="BE556"/>
  <c r="J52"/>
  <c r="BE115"/>
  <c r="BE148"/>
  <c r="BE199"/>
  <c r="BE384"/>
  <c r="BE416"/>
  <c r="BE519"/>
  <c r="BE541"/>
  <c r="BE544"/>
  <c r="BE591"/>
  <c r="BE603"/>
  <c r="BE670"/>
  <c r="BE705"/>
  <c i="1" r="BC55"/>
  <c i="2" r="BE110"/>
  <c r="BE268"/>
  <c r="BE274"/>
  <c r="BE331"/>
  <c r="BE358"/>
  <c r="BE377"/>
  <c r="BE451"/>
  <c r="BE628"/>
  <c r="BE526"/>
  <c r="BE646"/>
  <c r="BE638"/>
  <c r="BE736"/>
  <c r="BE124"/>
  <c r="BE132"/>
  <c r="BE144"/>
  <c r="BE250"/>
  <c r="BE285"/>
  <c r="BE297"/>
  <c r="BE301"/>
  <c r="BE454"/>
  <c r="BE480"/>
  <c r="BE503"/>
  <c r="BE508"/>
  <c r="BE553"/>
  <c r="BE574"/>
  <c r="BE733"/>
  <c r="BE441"/>
  <c r="BE448"/>
  <c r="BE679"/>
  <c r="BE212"/>
  <c r="BE245"/>
  <c r="BE407"/>
  <c r="BE410"/>
  <c r="BE423"/>
  <c r="BE446"/>
  <c r="BE523"/>
  <c r="BE529"/>
  <c r="BE532"/>
  <c r="BE578"/>
  <c r="BE682"/>
  <c r="BE461"/>
  <c r="BE486"/>
  <c r="BE534"/>
  <c r="BE687"/>
  <c r="BE546"/>
  <c r="BE570"/>
  <c r="BE499"/>
  <c r="BE708"/>
  <c i="1" r="BD55"/>
  <c i="5" r="J34"/>
  <c i="1" r="AW58"/>
  <c i="5" r="F34"/>
  <c i="1" r="BA58"/>
  <c i="4" r="F34"/>
  <c i="1" r="BA57"/>
  <c i="3" r="J30"/>
  <c r="F35"/>
  <c i="1" r="BB56"/>
  <c i="2" r="J34"/>
  <c i="1" r="AW55"/>
  <c i="4" r="F35"/>
  <c i="1" r="BB57"/>
  <c i="5" r="F35"/>
  <c i="1" r="BB58"/>
  <c i="3" r="F37"/>
  <c i="1" r="BD56"/>
  <c i="2" r="F34"/>
  <c i="1" r="BA55"/>
  <c i="3" r="J34"/>
  <c i="1" r="AW56"/>
  <c i="4" r="F36"/>
  <c i="1" r="BC57"/>
  <c i="4" r="J34"/>
  <c i="1" r="AW57"/>
  <c i="3" r="F34"/>
  <c i="1" r="BA56"/>
  <c i="3" r="F36"/>
  <c i="1" r="BC56"/>
  <c i="5" r="F37"/>
  <c i="1" r="BD58"/>
  <c i="4" r="F37"/>
  <c i="1" r="BD57"/>
  <c i="5" r="F36"/>
  <c i="1" r="BC58"/>
  <c i="2" l="1" r="P369"/>
  <c i="4" r="BK100"/>
  <c r="J100"/>
  <c r="J60"/>
  <c r="P188"/>
  <c i="2" r="R108"/>
  <c i="4" r="T100"/>
  <c r="R188"/>
  <c r="R99"/>
  <c r="BK188"/>
  <c r="J188"/>
  <c r="J65"/>
  <c r="P100"/>
  <c r="P99"/>
  <c i="1" r="AU57"/>
  <c i="2" r="P108"/>
  <c r="P107"/>
  <c i="1" r="AU55"/>
  <c i="2" r="T108"/>
  <c i="4" r="T188"/>
  <c i="2" r="T369"/>
  <c r="R369"/>
  <c r="BK369"/>
  <c r="J369"/>
  <c r="J67"/>
  <c i="5" r="J82"/>
  <c r="J60"/>
  <c r="J83"/>
  <c r="J61"/>
  <c i="4" r="BK99"/>
  <c r="J99"/>
  <c r="J59"/>
  <c i="1" r="AG56"/>
  <c i="3" r="J59"/>
  <c r="J82"/>
  <c r="J60"/>
  <c i="2" r="BK107"/>
  <c r="J107"/>
  <c i="3" r="F33"/>
  <c i="1" r="AZ56"/>
  <c i="2" r="J30"/>
  <c i="1" r="AG55"/>
  <c i="5" r="J30"/>
  <c i="1" r="AG58"/>
  <c i="4" r="J33"/>
  <c i="1" r="AV57"/>
  <c r="AT57"/>
  <c r="BB54"/>
  <c r="W31"/>
  <c i="2" r="J33"/>
  <c i="1" r="AV55"/>
  <c r="AT55"/>
  <c i="5" r="F33"/>
  <c i="1" r="AZ58"/>
  <c r="BD54"/>
  <c r="W33"/>
  <c r="BC54"/>
  <c r="AY54"/>
  <c i="3" r="J33"/>
  <c i="1" r="AV56"/>
  <c r="AT56"/>
  <c r="AN56"/>
  <c r="BA54"/>
  <c r="AW54"/>
  <c r="AK30"/>
  <c i="2" r="F33"/>
  <c i="1" r="AZ55"/>
  <c i="5" r="J33"/>
  <c i="1" r="AV58"/>
  <c r="AT58"/>
  <c r="AN58"/>
  <c i="4" r="F33"/>
  <c i="1" r="AZ57"/>
  <c i="2" l="1" r="R107"/>
  <c r="T107"/>
  <c i="4" r="T99"/>
  <c i="5" r="J39"/>
  <c i="1" r="AN55"/>
  <c i="2" r="J59"/>
  <c i="3" r="J39"/>
  <c i="2" r="J39"/>
  <c i="1" r="AU54"/>
  <c r="W30"/>
  <c r="W32"/>
  <c r="AX54"/>
  <c i="4" r="J30"/>
  <c i="1" r="AG57"/>
  <c r="AG54"/>
  <c r="AK26"/>
  <c r="AZ54"/>
  <c r="W29"/>
  <c i="4" l="1" r="J39"/>
  <c i="1" r="AN57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<sst xmlns="http://schemas.openxmlformats.org/spreadsheetml/2006/main">
  <si>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</si>
  <si>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</si>
  <si>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</si>
  <si>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</si>
  <si>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</si>
  <si>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{25c9d48f-ca9c-4e6a-89f5-edbf229af0ae}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</si>
  <si>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</si>
  <si>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</si>
  <si>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</si>
  <si>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</si>
  <si>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</si>
  <si>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</si>
  <si>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</si>
  <si>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</si>
  <si>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</si>
  <si>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</si>
  <si>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</si>
  <si>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učeben ZŠ Slezská Ostrava II (PD, AD, IČ)</t>
  </si>
  <si>
    <t>KSO:</t>
  </si>
  <si>
    <t/>
  </si>
  <si>
    <t>CC-CZ:</t>
  </si>
  <si>
    <t>Místo:</t>
  </si>
  <si>
    <t>Slezská Ostrava</t>
  </si>
  <si>
    <t>Datum:</t>
  </si>
  <si>
    <t>30. 11. 2021</t>
  </si>
  <si>
    <t>Zadavatel:</t>
  </si>
  <si>
    <t>IČ:</t>
  </si>
  <si>
    <t>Městský obvod Slezská Ostrava</t>
  </si>
  <si>
    <t>DIČ:</t>
  </si>
  <si>
    <t>Uchazeč:</t>
  </si>
  <si>
    <t>Vyplň údaj</t>
  </si>
  <si>
    <t>Projektant:</t>
  </si>
  <si>
    <t>Kapego projekt s.r.o.</t>
  </si>
  <si>
    <t>True</t>
  </si>
  <si>
    <t>Zpracovatel:</t>
  </si>
  <si>
    <t>Pavel Klus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</si>
  <si>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</si>
  <si>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</si>
  <si>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</si>
  <si>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</si>
  <si>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</si>
  <si>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</si>
  <si>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</si>
  <si>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</si>
  <si>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</si>
  <si>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</si>
  <si>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</si>
  <si>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</si>
  <si>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</si>
  <si>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</si>
  <si>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</si>
  <si>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</si>
  <si>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</si>
  <si>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</si>
  <si>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</si>
  <si>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</si>
  <si>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</si>
  <si>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</si>
  <si>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</si>
  <si>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</si>
  <si>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</si>
  <si>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</si>
  <si>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</si>
  <si>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</si>
  <si>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</si>
  <si>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</si>
  <si>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</si>
  <si>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</si>
  <si>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</si>
  <si>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</si>
  <si>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</si>
  <si>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</si>
  <si>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</si>
  <si>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</si>
  <si>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</si>
  <si>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</si>
  <si>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</si>
  <si>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31</t>
  </si>
  <si>
    <t>ZŠ Pěší - Cvičná kuchyňka - stavební část</t>
  </si>
  <si>
    <t>STA</t>
  </si>
  <si>
    <t>1</t>
  </si>
  <si>
    <t>{8d03d0d9-7357-456a-8261-bf61303e7053}</t>
  </si>
  <si>
    <t>2</t>
  </si>
  <si>
    <t>32</t>
  </si>
  <si>
    <t>ZŠ Pěší - Cvičná kuchyňka - interiér</t>
  </si>
  <si>
    <t>{b4dbac5a-4a4b-4508-b0fa-2abdd4433dc3}</t>
  </si>
  <si>
    <t>33</t>
  </si>
  <si>
    <t>ZŠ Pěší - Pracovní dílny - stavební část</t>
  </si>
  <si>
    <t>{bc2724c2-15eb-4d6e-8fce-ae9f3bbef265}</t>
  </si>
  <si>
    <t>34</t>
  </si>
  <si>
    <t>ZŠ Pěší - Pracovní dílny - interiér</t>
  </si>
  <si>
    <t>{69defb8b-b23b-4051-aa38-dd342a5e4572}</t>
  </si>
  <si>
    <t>KRYCÍ LIST SOUPISU PRACÍ</t>
  </si>
  <si>
    <t>Objekt:</t>
  </si>
  <si>
    <t>31 - ZŠ Pěší - Cvičná kuchyňka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</si>
  <si>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</si>
  <si>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</si>
  <si>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</si>
  <si>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</si>
  <si>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</si>
  <si>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</si>
  <si>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</si>
  <si>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</si>
  <si>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</si>
  <si>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</si>
  <si>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</si>
  <si>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</si>
  <si>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</si>
  <si>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</si>
  <si>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</si>
  <si>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</si>
  <si>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</si>
  <si>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</si>
  <si>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</si>
  <si>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</si>
  <si>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761 - Konstrukce prosvětlovací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</si>
  <si>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</si>
  <si>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</si>
  <si>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</si>
  <si>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</si>
  <si>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</si>
  <si>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</si>
  <si>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</si>
  <si>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</si>
  <si>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</si>
  <si>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</si>
  <si>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</si>
  <si>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</si>
  <si>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</si>
  <si>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</si>
  <si>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</si>
  <si>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</si>
  <si>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</si>
  <si>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</si>
  <si>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</si>
  <si>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</si>
  <si>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</si>
  <si>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</si>
  <si>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</si>
  <si>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</si>
  <si>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</si>
  <si>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</si>
  <si>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</si>
  <si>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</si>
  <si>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</si>
  <si>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</si>
  <si>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</si>
  <si>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přes 1 do 4 m2 ve zdivu nadzákladovém cihlami pálenými na MVC</t>
  </si>
  <si>
    <t>m3</t>
  </si>
  <si>
    <t>CS ÚRS 2024 02</t>
  </si>
  <si>
    <t>4</t>
  </si>
  <si>
    <t>-934151972</t>
  </si>
  <si>
    <t>PP</t>
  </si>
  <si>
    <t>Zazdívka otvorů ve zdivu nadzákladovém cihlami pálenými plochy přes 1 m2 do 4 m2 na maltu vápenocementovou</t>
  </si>
  <si>
    <t>Online PSC</t>
  </si>
  <si>
    <t>https://podminky.urs.cz/item/CS_URS_2024_02/310239211</t>
  </si>
  <si>
    <t>VV</t>
  </si>
  <si>
    <t>bývalý vstup</t>
  </si>
  <si>
    <t>1*2*0,45</t>
  </si>
  <si>
    <t>317142442</t>
  </si>
  <si>
    <t>Překlad nenosný pórobetonový š 150 mm v do 250 mm na tenkovrstvou maltu dl přes 1000 do 1250 mm</t>
  </si>
  <si>
    <t>kus</t>
  </si>
  <si>
    <t>-2137426757</t>
  </si>
  <si>
    <t>Překlady nenosné z pórobetonu osazené do tenkého maltového lože, výšky do 250 mm, šířky překladu 150 mm, délky překladu přes 1000 do 1250 mm</t>
  </si>
  <si>
    <t>https://podminky.urs.cz/item/CS_URS_2024_02/317142442</t>
  </si>
  <si>
    <t>317941123</t>
  </si>
  <si>
    <t>Osazování ocelových válcovaných nosníků na zdivu I, IE, U, UE nebo L přes č. 14 do č. 22 nebo výšky do 220 mm</t>
  </si>
  <si>
    <t>t</t>
  </si>
  <si>
    <t>379851559</t>
  </si>
  <si>
    <t>Osazování ocelových válcovaných nosníků na zdivu I nebo IE nebo U nebo UE nebo L č. 14 až 22 nebo výšky do 220 mm</t>
  </si>
  <si>
    <t>https://podminky.urs.cz/item/CS_URS_2024_02/317941123</t>
  </si>
  <si>
    <t>5,3*2*0,0253</t>
  </si>
  <si>
    <t>4,1*2*0,0253</t>
  </si>
  <si>
    <t>Součet</t>
  </si>
  <si>
    <t>M</t>
  </si>
  <si>
    <t>13010826</t>
  </si>
  <si>
    <t>ocel profilová jakost S235JR (11 375) průřez U (UPN) 200</t>
  </si>
  <si>
    <t>8</t>
  </si>
  <si>
    <t>-256689263</t>
  </si>
  <si>
    <t>0,475*1,03 "Přepočtené koeficientem množství</t>
  </si>
  <si>
    <t>5</t>
  </si>
  <si>
    <t>317944321</t>
  </si>
  <si>
    <t>Válcované nosníky do č.12 dodatečně osazované do připravených otvorů</t>
  </si>
  <si>
    <t>-1967183178</t>
  </si>
  <si>
    <t>Válcované nosníky dodatečně osazované do připravených otvorů bez zazdění hlav do č. 12</t>
  </si>
  <si>
    <t>https://podminky.urs.cz/item/CS_URS_2024_02/317944321</t>
  </si>
  <si>
    <t>překlad dveře I120</t>
  </si>
  <si>
    <t>1,2*4*0,0111</t>
  </si>
  <si>
    <t>6</t>
  </si>
  <si>
    <t>342272225</t>
  </si>
  <si>
    <t>Příčka z pórobetonových hladkých tvárnic na tenkovrstvou maltu tl 100 mm</t>
  </si>
  <si>
    <t>m2</t>
  </si>
  <si>
    <t>-1097231267</t>
  </si>
  <si>
    <t>Příčky z pórobetonových tvárnic hladkých na tenké maltové lože objemová hmotnost do 500 kg/m3, tloušťka příčky 100 mm</t>
  </si>
  <si>
    <t>https://podminky.urs.cz/item/CS_URS_2024_02/342272225</t>
  </si>
  <si>
    <t>M104</t>
  </si>
  <si>
    <t>2,75*2,3</t>
  </si>
  <si>
    <t>-0,8*2</t>
  </si>
  <si>
    <t>7</t>
  </si>
  <si>
    <t>342291121</t>
  </si>
  <si>
    <t>Ukotvení příček k cihelným konstrukcím plochými kotvami</t>
  </si>
  <si>
    <t>m</t>
  </si>
  <si>
    <t>-1300854788</t>
  </si>
  <si>
    <t>Ukotvení příček plochými kotvami, do konstrukce cihelné</t>
  </si>
  <si>
    <t>https://podminky.urs.cz/item/CS_URS_2024_02/342291121</t>
  </si>
  <si>
    <t>3*2</t>
  </si>
  <si>
    <t>Vodorovné konstrukce</t>
  </si>
  <si>
    <t>434311114</t>
  </si>
  <si>
    <t>Schodišťové stupně dusané na terén z betonu tř. C 16/20 bez potěru</t>
  </si>
  <si>
    <t>-855053296</t>
  </si>
  <si>
    <t>Stupně dusané z betonu prostého nebo prokládaného kamenem na terén nebo na desku bez potěru, se zahlazením povrchu tř. C 16/20</t>
  </si>
  <si>
    <t>https://podminky.urs.cz/item/CS_URS_2024_02/434311114</t>
  </si>
  <si>
    <t>1*3</t>
  </si>
  <si>
    <t>9</t>
  </si>
  <si>
    <t>434351141</t>
  </si>
  <si>
    <t>Zřízení bednění stupňů přímočarých schodišť</t>
  </si>
  <si>
    <t>43285432</t>
  </si>
  <si>
    <t>Bednění stupňů betonovaných na podstupňové desce nebo na terénu půdorysně přímočarých zřízení</t>
  </si>
  <si>
    <t>https://podminky.urs.cz/item/CS_URS_2024_02/434351141</t>
  </si>
  <si>
    <t>1*0,5</t>
  </si>
  <si>
    <t>10</t>
  </si>
  <si>
    <t>434351142</t>
  </si>
  <si>
    <t>Odstranění bednění stupňů přímočarých schodišť</t>
  </si>
  <si>
    <t>939647510</t>
  </si>
  <si>
    <t>Bednění stupňů betonovaných na podstupňové desce nebo na terénu půdorysně přímočarých odstranění</t>
  </si>
  <si>
    <t>https://podminky.urs.cz/item/CS_URS_2024_02/434351142</t>
  </si>
  <si>
    <t>11</t>
  </si>
  <si>
    <t>436234216</t>
  </si>
  <si>
    <t>Boční zídky schodů z cihel dl 290 mm pevnosti P 20 nebo P 25 na MC 5 nebo MC 10</t>
  </si>
  <si>
    <t>478280079</t>
  </si>
  <si>
    <t>Boční zídky schodišťových konstrukcí z cihel předložených schodů, poprsníků nebo zábradelní přes 150 mm z cihel dl. 290 mm, P 20 nebo P 25 M, na maltu MC-5 nebo MC-10</t>
  </si>
  <si>
    <t>https://podminky.urs.cz/item/CS_URS_2024_02/436234216</t>
  </si>
  <si>
    <t>1,3*0,5*0,3</t>
  </si>
  <si>
    <t>Úpravy povrchů, podlahy a osazování výplní</t>
  </si>
  <si>
    <t>12</t>
  </si>
  <si>
    <t>611311131</t>
  </si>
  <si>
    <t>Vápenný štuk vnitřních rovných stropů tloušťky do 3 mm</t>
  </si>
  <si>
    <t>-1704393893</t>
  </si>
  <si>
    <t>Vápenný štuk vnitřních ploch tloušťky do 3 mm vodorovných konstrukcí stropů rovných</t>
  </si>
  <si>
    <t>https://podminky.urs.cz/item/CS_URS_2024_02/611311131</t>
  </si>
  <si>
    <t>M101</t>
  </si>
  <si>
    <t>23,96</t>
  </si>
  <si>
    <t>M102</t>
  </si>
  <si>
    <t>39,98</t>
  </si>
  <si>
    <t>M103</t>
  </si>
  <si>
    <t>3,55</t>
  </si>
  <si>
    <t>9,77</t>
  </si>
  <si>
    <t>13</t>
  </si>
  <si>
    <t>612142001</t>
  </si>
  <si>
    <t>Pletivo sklovláknité vnitřních stěn vtlačené do tmelu</t>
  </si>
  <si>
    <t>1078558835</t>
  </si>
  <si>
    <t>Pletivo vnitřních ploch v ploše nebo pruzích, na plném podkladu sklovláknité vtlačené do tmelu včetně tmelu stěn</t>
  </si>
  <si>
    <t>https://podminky.urs.cz/item/CS_URS_2024_02/612142001</t>
  </si>
  <si>
    <t>4,725*2 "Přepočtené koeficientem množství</t>
  </si>
  <si>
    <t>14</t>
  </si>
  <si>
    <t>612311131</t>
  </si>
  <si>
    <t>Vápenný štuk vnitřních stěn tloušťky do 3 mm</t>
  </si>
  <si>
    <t>666164703</t>
  </si>
  <si>
    <t>Vápenný štuk vnitřních ploch tloušťky do 3 mm svislých konstrukcí stěn</t>
  </si>
  <si>
    <t>https://podminky.urs.cz/item/CS_URS_2024_02/612311131</t>
  </si>
  <si>
    <t>19,7*2,7</t>
  </si>
  <si>
    <t>25,3*2,7</t>
  </si>
  <si>
    <t>8,1*2,7</t>
  </si>
  <si>
    <t>12,7*2,7</t>
  </si>
  <si>
    <t>612321121</t>
  </si>
  <si>
    <t>Vápenocementová omítka hladká jednovrstvá vnitřních stěn nanášená ručně</t>
  </si>
  <si>
    <t>-1278901593</t>
  </si>
  <si>
    <t>Omítka vápenocementová vnitřních ploch nanášená ručně jednovrstvá, tloušťky do 10 mm hladká svislých konstrukcí stěn</t>
  </si>
  <si>
    <t>https://podminky.urs.cz/item/CS_URS_2024_02/612321121</t>
  </si>
  <si>
    <t>vyrovnání po obkladech koupelna + kuch</t>
  </si>
  <si>
    <t>8,3*2</t>
  </si>
  <si>
    <t>2,2*0,7</t>
  </si>
  <si>
    <t>16</t>
  </si>
  <si>
    <t>612325121</t>
  </si>
  <si>
    <t>Vápenocementová štuková omítka rýh ve stěnách š do 150 mm</t>
  </si>
  <si>
    <t>-1670485364</t>
  </si>
  <si>
    <t>Vápenocementová omítka rýh štuková dvouvrstvá ve stěnách, šířky rýhy do 150 mm</t>
  </si>
  <si>
    <t>https://podminky.urs.cz/item/CS_URS_2024_02/612325121</t>
  </si>
  <si>
    <t>pro PPR</t>
  </si>
  <si>
    <t>30*0,15</t>
  </si>
  <si>
    <t>pro HT</t>
  </si>
  <si>
    <t>20*0,15</t>
  </si>
  <si>
    <t>17</t>
  </si>
  <si>
    <t>612325225</t>
  </si>
  <si>
    <t>Vápenocementová štuková omítka malých ploch přes 1 do 4 m2 na stěnách</t>
  </si>
  <si>
    <t>-1046473171</t>
  </si>
  <si>
    <t>Vápenocementová omítka jednotlivých malých ploch štuková dvouvrstvá na stěnách, plochy jednotlivě přes 1,0 do 4 m2</t>
  </si>
  <si>
    <t>https://podminky.urs.cz/item/CS_URS_2024_02/612325225</t>
  </si>
  <si>
    <t>zazdívka bývalý vstup</t>
  </si>
  <si>
    <t>18</t>
  </si>
  <si>
    <t>631312141</t>
  </si>
  <si>
    <t>Doplnění rýh v dosavadních mazaninách betonem prostým</t>
  </si>
  <si>
    <t>327515568</t>
  </si>
  <si>
    <t>Doplnění dosavadních mazanin prostým betonem s dodáním hmot, bez potěru, plochy jednotlivě rýh v dosavadních mazaninách</t>
  </si>
  <si>
    <t>https://podminky.urs.cz/item/CS_URS_2024_02/631312141</t>
  </si>
  <si>
    <t>5*0,1*0,1</t>
  </si>
  <si>
    <t>19</t>
  </si>
  <si>
    <t>632451234</t>
  </si>
  <si>
    <t>Potěr cementový samonivelační litý C25 tl přes 45 do 50 mm</t>
  </si>
  <si>
    <t>-2015182895</t>
  </si>
  <si>
    <t>Potěr cementový samonivelační litý tř. C 25, tl. přes 45 do 50 mm</t>
  </si>
  <si>
    <t>https://podminky.urs.cz/item/CS_URS_2024_02/632451234</t>
  </si>
  <si>
    <t>20</t>
  </si>
  <si>
    <t>632451292</t>
  </si>
  <si>
    <t>Příplatek k cementovému samonivelačnímu litému potěru C25 ZKD 5 mm tl přes 50 mm</t>
  </si>
  <si>
    <t>-1244205158</t>
  </si>
  <si>
    <t>Potěr cementový samonivelační litý Příplatek k cenám za každých dalších i započatých 5 mm tloušťky přes 50 mm tř. C 25</t>
  </si>
  <si>
    <t>https://podminky.urs.cz/item/CS_URS_2024_02/632451292</t>
  </si>
  <si>
    <t>77,26*2 "Přepočtené koeficientem množství</t>
  </si>
  <si>
    <t>642942111</t>
  </si>
  <si>
    <t>Osazování zárubní nebo rámů dveřních kovových do 2,5 m2 na MC</t>
  </si>
  <si>
    <t>1527748886</t>
  </si>
  <si>
    <t>Osazování zárubní nebo rámů kovových dveřních lisovaných nebo z úhelníků bez dveřních křídel na cementovou maltu, plochy otvoru do 2,5 m2</t>
  </si>
  <si>
    <t>https://podminky.urs.cz/item/CS_URS_2024_02/642942111</t>
  </si>
  <si>
    <t>22</t>
  </si>
  <si>
    <t>55331487</t>
  </si>
  <si>
    <t>zárubeň jednokřídlá ocelová pro zdění tl stěny 110-150mm rozměru 800/1970, 2100mm</t>
  </si>
  <si>
    <t>-1021935031</t>
  </si>
  <si>
    <t>23</t>
  </si>
  <si>
    <t>55331552</t>
  </si>
  <si>
    <t>zárubeň jednokřídlá ocelová pro zdění tl stěny 260-300mm rozměru 800/1970, 2100mm</t>
  </si>
  <si>
    <t>2062943481</t>
  </si>
  <si>
    <t>Ostatní konstrukce a práce, bourání</t>
  </si>
  <si>
    <t>24</t>
  </si>
  <si>
    <t>949101111</t>
  </si>
  <si>
    <t>Lešení pomocné pro objekty pozemních staveb s lešeňovou podlahou v do 1,9 m zatížení do 150 kg/m2</t>
  </si>
  <si>
    <t>156594960</t>
  </si>
  <si>
    <t>Lešení pomocné pracovní pro objekty pozemních staveb pro zatížení do 150 kg/m2, o výšce lešeňové podlahy do 1,9 m</t>
  </si>
  <si>
    <t>https://podminky.urs.cz/item/CS_URS_2024_02/949101111</t>
  </si>
  <si>
    <t>25</t>
  </si>
  <si>
    <t>952901111</t>
  </si>
  <si>
    <t>Vyčištění budov bytové a občanské výstavby při výšce podlaží do 4 m</t>
  </si>
  <si>
    <t>-1901353662</t>
  </si>
  <si>
    <t>Vyčištění budov nebo objektů před předáním do užívání budov bytové nebo občanské výstavby, světlé výšky podlaží do 4 m</t>
  </si>
  <si>
    <t>https://podminky.urs.cz/item/CS_URS_2024_02/952901111</t>
  </si>
  <si>
    <t>26</t>
  </si>
  <si>
    <t>953961213</t>
  </si>
  <si>
    <t>Kotva chemickou patronou M 12 hl 110 mm do betonu, ŽB nebo kamene s vyvrtáním otvoru</t>
  </si>
  <si>
    <t>-1427548609</t>
  </si>
  <si>
    <t>Kotva chemická s vyvrtáním otvoru do betonu, železobetonu nebo tvrdého kamene chemická patrona, velikost M 12, hloubka 110 mm</t>
  </si>
  <si>
    <t>https://podminky.urs.cz/item/CS_URS_2024_02/953961213</t>
  </si>
  <si>
    <t>27</t>
  </si>
  <si>
    <t>953965121</t>
  </si>
  <si>
    <t>Kotevní šroub pro chemické kotvy M 12 dl 160 mm</t>
  </si>
  <si>
    <t>720473397</t>
  </si>
  <si>
    <t>Kotva chemická s vyvrtáním otvoru kotevní šrouby pro chemické kotvy, velikost M 12, délka 160 mm</t>
  </si>
  <si>
    <t>https://podminky.urs.cz/item/CS_URS_2024_02/953965121</t>
  </si>
  <si>
    <t>28</t>
  </si>
  <si>
    <t>962031132</t>
  </si>
  <si>
    <t>Bourání příček nebo přizdívek z cihel pálených tl do 100 mm</t>
  </si>
  <si>
    <t>-482605261</t>
  </si>
  <si>
    <t>Bourání příček nebo přizdívek z cihel pálených plných nebo dutých, tl. do 100 mm</t>
  </si>
  <si>
    <t>https://podminky.urs.cz/item/CS_URS_2024_02/962031132</t>
  </si>
  <si>
    <t>koupelna</t>
  </si>
  <si>
    <t>2,35*2,7</t>
  </si>
  <si>
    <t>29</t>
  </si>
  <si>
    <t>962032231</t>
  </si>
  <si>
    <t>Bourání zdiva z cihel pálených nebo vápenopískových na MV nebo MVC přes 1 m3</t>
  </si>
  <si>
    <t>1458535393</t>
  </si>
  <si>
    <t>Bourání zdiva nadzákladového z cihel pálených plných nebo lícových nebo vápenopískových, na maltu vápennou nebo vápenocementovou, objemu přes 1 m3</t>
  </si>
  <si>
    <t>https://podminky.urs.cz/item/CS_URS_2024_02/962032231</t>
  </si>
  <si>
    <t>3,9*0,2*2,7</t>
  </si>
  <si>
    <t>5,2*0,2*2,7</t>
  </si>
  <si>
    <t>30</t>
  </si>
  <si>
    <t>965045113</t>
  </si>
  <si>
    <t>Bourání potěrů cementových nebo pískocementových tl do 50 mm pl přes 4 m2</t>
  </si>
  <si>
    <t>-1020030705</t>
  </si>
  <si>
    <t>Bourání potěrů tl. do 50 mm cementových nebo pískocementových, plochy přes 4 m2</t>
  </si>
  <si>
    <t>https://podminky.urs.cz/item/CS_URS_2024_02/965045113</t>
  </si>
  <si>
    <t>968072455</t>
  </si>
  <si>
    <t>Vybourání kovových dveřních zárubní pl do 2 m2</t>
  </si>
  <si>
    <t>1202308050</t>
  </si>
  <si>
    <t>Vybourání kovových rámů oken s křídly, dveřních zárubní, vrat, stěn, ostění nebo obkladů dveřních zárubní, plochy do 2 m2</t>
  </si>
  <si>
    <t>https://podminky.urs.cz/item/CS_URS_2024_02/968072455</t>
  </si>
  <si>
    <t>0,8*2*4</t>
  </si>
  <si>
    <t>971033641</t>
  </si>
  <si>
    <t>Vybourání otvorů ve zdivu cihelném pl do 4 m2 na MVC nebo MV tl do 300 mm</t>
  </si>
  <si>
    <t>-1758665145</t>
  </si>
  <si>
    <t>Vybourání otvorů ve zdivu základovém nebo nadzákladovém z cihel, tvárnic, příčkovek z cihel pálených na maltu vápennou nebo vápenocementovou plochy do 4 m2, tl. do 300 mm</t>
  </si>
  <si>
    <t>https://podminky.urs.cz/item/CS_URS_2024_02/971033641</t>
  </si>
  <si>
    <t>chodba</t>
  </si>
  <si>
    <t>0,8*2*0,3</t>
  </si>
  <si>
    <t>974031132</t>
  </si>
  <si>
    <t>Vysekání rýh ve zdivu cihelném hl do 50 mm š do 70 mm</t>
  </si>
  <si>
    <t>238611635</t>
  </si>
  <si>
    <t>Vysekání rýh ve zdivu cihelném na maltu vápennou nebo vápenocementovou do hl. 50 mm a šířky do 70 mm</t>
  </si>
  <si>
    <t>https://podminky.urs.cz/item/CS_URS_2024_02/974031132</t>
  </si>
  <si>
    <t>974031142</t>
  </si>
  <si>
    <t>Vysekání rýh ve zdivu cihelném hl do 70 mm š do 70 mm</t>
  </si>
  <si>
    <t>-1693084765</t>
  </si>
  <si>
    <t>Vysekání rýh ve zdivu cihelném na maltu vápennou nebo vápenocementovou do hl. 70 mm a šířky do 70 mm</t>
  </si>
  <si>
    <t>https://podminky.urs.cz/item/CS_URS_2024_02/974031142</t>
  </si>
  <si>
    <t>35</t>
  </si>
  <si>
    <t>974031264</t>
  </si>
  <si>
    <t>Vysekání rýh ve zdivu cihelném u stropu hl do 150 mm š do 150 mm</t>
  </si>
  <si>
    <t>795791618</t>
  </si>
  <si>
    <t>Vysekání rýh ve zdivu cihelném na maltu vápennou nebo vápenocementovou v prostoru přilehlém ke stropní konstrukci do hl. 150 mm a šířky do 150 mm</t>
  </si>
  <si>
    <t>https://podminky.urs.cz/item/CS_URS_2024_02/974031264</t>
  </si>
  <si>
    <t>překlad dveře</t>
  </si>
  <si>
    <t>1,2*4</t>
  </si>
  <si>
    <t>36</t>
  </si>
  <si>
    <t>974042532</t>
  </si>
  <si>
    <t>Vysekání rýh v dlažbě betonové nebo jiné monolitické hl do 50 mm š do 70 mm</t>
  </si>
  <si>
    <t>462439590</t>
  </si>
  <si>
    <t>Vysekání rýh v betonové nebo jiné monolitické dlažbě s betonovým podkladem do hl. 50 mm a šířky do 70 mm</t>
  </si>
  <si>
    <t>https://podminky.urs.cz/item/CS_URS_2024_02/974042532</t>
  </si>
  <si>
    <t>37</t>
  </si>
  <si>
    <t>974042553</t>
  </si>
  <si>
    <t>Vysekání rýh v dlažbě betonové nebo jiné monolitické hl do 100 mm š do 100 mm</t>
  </si>
  <si>
    <t>-1851912888</t>
  </si>
  <si>
    <t>Vysekání rýh v betonové nebo jiné monolitické dlažbě s betonovým podkladem do hl. 100 mm a šířky do 100 mm</t>
  </si>
  <si>
    <t>https://podminky.urs.cz/item/CS_URS_2024_02/974042553</t>
  </si>
  <si>
    <t>38</t>
  </si>
  <si>
    <t>978035127</t>
  </si>
  <si>
    <t>Odstranění tenkovrstvé omítky tl přes 2 mm odsekáním v rozsahu přes 50 do 100 %</t>
  </si>
  <si>
    <t>-1504732586</t>
  </si>
  <si>
    <t>Odstranění tenkovrstvých omítek nebo štuku tloušťky přes 2 mm odsekáním, rozsahu přes 50 do 100%</t>
  </si>
  <si>
    <t>https://podminky.urs.cz/item/CS_URS_2024_02/978035127</t>
  </si>
  <si>
    <t>997</t>
  </si>
  <si>
    <t>Přesun sutě</t>
  </si>
  <si>
    <t>39</t>
  </si>
  <si>
    <t>997013211</t>
  </si>
  <si>
    <t>Vnitrostaveništní doprava suti a vybouraných hmot pro budovy v do 6 m ručně</t>
  </si>
  <si>
    <t>-2135677045</t>
  </si>
  <si>
    <t>Vnitrostaveništní doprava suti a vybouraných hmot vodorovně do 50 m s naložením ručně pro budovy a haly výšky do 6 m</t>
  </si>
  <si>
    <t>https://podminky.urs.cz/item/CS_URS_2024_02/997013211</t>
  </si>
  <si>
    <t>40</t>
  </si>
  <si>
    <t>997013501</t>
  </si>
  <si>
    <t>Odvoz suti a vybouraných hmot na skládku nebo meziskládku do 1 km se složením</t>
  </si>
  <si>
    <t>-199648628</t>
  </si>
  <si>
    <t>Odvoz suti a vybouraných hmot na skládku nebo meziskládku se složením, na vzdálenost do 1 km</t>
  </si>
  <si>
    <t>https://podminky.urs.cz/item/CS_URS_2024_02/997013501</t>
  </si>
  <si>
    <t>41</t>
  </si>
  <si>
    <t>997013509</t>
  </si>
  <si>
    <t>Příplatek k odvozu suti a vybouraných hmot na skládku ZKD 1 km přes 1 km</t>
  </si>
  <si>
    <t>124942956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</si>
  <si>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</si>
  <si>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</si>
  <si>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24,327*14 "Přepočtené koeficientem množství</t>
  </si>
  <si>
    <t>42</t>
  </si>
  <si>
    <t>997013869</t>
  </si>
  <si>
    <t>Poplatek za uložení stavebního odpadu na recyklační skládce (skládkovné) ze směsí betonu, cihel a keramických výrobků kód odpadu 17 01 07</t>
  </si>
  <si>
    <t>-753268296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</si>
  <si>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</si>
  <si>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https://podminky.urs.cz/item/CS_URS_2024_02/997013869</t>
  </si>
  <si>
    <t>998</t>
  </si>
  <si>
    <t>Přesun hmot</t>
  </si>
  <si>
    <t>43</t>
  </si>
  <si>
    <t>998018001</t>
  </si>
  <si>
    <t>Přesun hmot pro budovy ruční pro budovy v do 6 m</t>
  </si>
  <si>
    <t>709237341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</si>
  <si>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</si>
  <si>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https://podminky.urs.cz/item/CS_URS_2024_02/998018001</t>
  </si>
  <si>
    <t>PSV</t>
  </si>
  <si>
    <t>Práce a dodávky PSV</t>
  </si>
  <si>
    <t>713</t>
  </si>
  <si>
    <t>Izolace tepelné</t>
  </si>
  <si>
    <t>44</t>
  </si>
  <si>
    <t>713110851</t>
  </si>
  <si>
    <t>Odstranění tepelné izolace stropů lepené z polystyrenu suchého tl do 100 mm</t>
  </si>
  <si>
    <t>2047275747</t>
  </si>
  <si>
    <t>Odstranění tepelné izolace stropů nebo podhledů z rohoží, pásů, dílců, desek, bloků připevněných lepením z polystyrenu suchého, tloušťka izolace do 100 mm</t>
  </si>
  <si>
    <t>https://podminky.urs.cz/item/CS_URS_2024_02/713110851</t>
  </si>
  <si>
    <t>podhled polys</t>
  </si>
  <si>
    <t>20,5</t>
  </si>
  <si>
    <t>714</t>
  </si>
  <si>
    <t>Akustická a protiotřesová opatření</t>
  </si>
  <si>
    <t>45</t>
  </si>
  <si>
    <t>714111401</t>
  </si>
  <si>
    <t>Montáž akustických obkladů pohltivých z dřevěných panelů na závěsné latě</t>
  </si>
  <si>
    <t>237106148</t>
  </si>
  <si>
    <t>Montáž akustických obkladů pohltivých z dřevěných panelů bez podkladového roštu na závěsné latě</t>
  </si>
  <si>
    <t>https://podminky.urs.cz/item/CS_URS_2024_02/714111401</t>
  </si>
  <si>
    <t>akustické panely medialka</t>
  </si>
  <si>
    <t>1,2*1,2*6</t>
  </si>
  <si>
    <t>46</t>
  </si>
  <si>
    <t>71401</t>
  </si>
  <si>
    <t>Stěnové akustické panely AMF Line Modern 1200x1200 mm</t>
  </si>
  <si>
    <t>ks</t>
  </si>
  <si>
    <t>57667173</t>
  </si>
  <si>
    <t>47</t>
  </si>
  <si>
    <t>998714201</t>
  </si>
  <si>
    <t>Přesun hmot procentní pro akustická a protiotřesová opatření v objektech v do 6 m</t>
  </si>
  <si>
    <t>%</t>
  </si>
  <si>
    <t>-1655377104</t>
  </si>
  <si>
    <t>Přesun hmot pro akustická a protiotřesová opatření stanovený procentní sazbou (%) z ceny vodorovná dopravní vzdálenost do 50 m základní v objektech výšky do 6 m</t>
  </si>
  <si>
    <t>https://podminky.urs.cz/item/CS_URS_2024_02/998714201</t>
  </si>
  <si>
    <t>721</t>
  </si>
  <si>
    <t>Zdravotechnika - vnitřní kanalizace</t>
  </si>
  <si>
    <t>48</t>
  </si>
  <si>
    <t>721171913</t>
  </si>
  <si>
    <t>Potrubí z PP propojení potrubí DN 50</t>
  </si>
  <si>
    <t>-1013606474</t>
  </si>
  <si>
    <t>Opravy odpadního potrubí plastového propojení dosavadního potrubí DN 50</t>
  </si>
  <si>
    <t>https://podminky.urs.cz/item/CS_URS_2024_02/721171913</t>
  </si>
  <si>
    <t>49</t>
  </si>
  <si>
    <t>721174042</t>
  </si>
  <si>
    <t>Potrubí kanalizační z PP připojovací DN 40</t>
  </si>
  <si>
    <t>1591775157</t>
  </si>
  <si>
    <t>Potrubí z trub polypropylenových připojovací DN 40</t>
  </si>
  <si>
    <t>https://podminky.urs.cz/item/CS_URS_2024_02/721174042</t>
  </si>
  <si>
    <t>50</t>
  </si>
  <si>
    <t>721174043</t>
  </si>
  <si>
    <t>Potrubí kanalizační z PP připojovací DN 50</t>
  </si>
  <si>
    <t>-1396472339</t>
  </si>
  <si>
    <t>Potrubí z trub polypropylenových připojovací DN 50</t>
  </si>
  <si>
    <t>https://podminky.urs.cz/item/CS_URS_2024_02/721174043</t>
  </si>
  <si>
    <t>51</t>
  </si>
  <si>
    <t>721226511</t>
  </si>
  <si>
    <t>Zápachová uzávěrka podomítková pro pračku a myčku DN 40</t>
  </si>
  <si>
    <t>1358793178</t>
  </si>
  <si>
    <t>Zápachové uzávěrky podomítkové (Pe) s krycí deskou pro pračku a myčku DN 40</t>
  </si>
  <si>
    <t>https://podminky.urs.cz/item/CS_URS_2024_02/721226511</t>
  </si>
  <si>
    <t>52</t>
  </si>
  <si>
    <t>721290111</t>
  </si>
  <si>
    <t>Zkouška těsnosti potrubí kanalizace vodou DN do 125</t>
  </si>
  <si>
    <t>559439614</t>
  </si>
  <si>
    <t>Zkouška těsnosti kanalizace v objektech vodou do DN 125</t>
  </si>
  <si>
    <t>https://podminky.urs.cz/item/CS_URS_2024_02/721290111</t>
  </si>
  <si>
    <t>53</t>
  </si>
  <si>
    <t>998721101</t>
  </si>
  <si>
    <t>Přesun hmot tonážní pro vnitřní kanalizaci v objektech v do 6 m</t>
  </si>
  <si>
    <t>-1161192542</t>
  </si>
  <si>
    <t>Přesun hmot pro vnitřní kanalizaci stanovený z hmotnosti přesunovaného materiálu vodorovná dopravní vzdálenost do 50 m základní v objektech výšky do 6 m</t>
  </si>
  <si>
    <t>https://podminky.urs.cz/item/CS_URS_2024_02/998721101</t>
  </si>
  <si>
    <t>722</t>
  </si>
  <si>
    <t>Zdravotechnika - vnitřní vodovod</t>
  </si>
  <si>
    <t>54</t>
  </si>
  <si>
    <t>722131912</t>
  </si>
  <si>
    <t>Potrubí pozinkované závitové vsazení odbočky do potrubí DN 20</t>
  </si>
  <si>
    <t>soubor</t>
  </si>
  <si>
    <t>-944953164</t>
  </si>
  <si>
    <t>Opravy vodovodního potrubí z ocelových trubek pozinkovaných závitových vsazení odbočky do potrubí DN 20</t>
  </si>
  <si>
    <t>https://podminky.urs.cz/item/CS_URS_2024_02/722131912</t>
  </si>
  <si>
    <t>55</t>
  </si>
  <si>
    <t>722174002</t>
  </si>
  <si>
    <t>Potrubí vodovodní plastové PPR svar polyfúze PN 16 D 20x2,8 mm</t>
  </si>
  <si>
    <t>-75956879</t>
  </si>
  <si>
    <t>Potrubí z plastových trubek z polypropylenu PPR svařovaných polyfúzně PN 16 (SDR 7,4) D 20 x 2,8</t>
  </si>
  <si>
    <t>https://podminky.urs.cz/item/CS_URS_2024_02/722174002</t>
  </si>
  <si>
    <t>56</t>
  </si>
  <si>
    <t>722181231</t>
  </si>
  <si>
    <t>Ochrana vodovodního potrubí přilepenými termoizolačními trubicemi z PE tl přes 9 do 13 mm DN do 22 mm</t>
  </si>
  <si>
    <t>-1125667554</t>
  </si>
  <si>
    <t>Ochrana potrubí termoizolačními trubicemi z pěnového polyetylenu PE přilepenými v příčných a podélných spojích, tloušťky izolace přes 9 do 13 mm, vnitřního průměru izolace DN do 22 mm</t>
  </si>
  <si>
    <t>https://podminky.urs.cz/item/CS_URS_2024_02/722181231</t>
  </si>
  <si>
    <t>57</t>
  </si>
  <si>
    <t>722290234</t>
  </si>
  <si>
    <t>Proplach a dezinfekce vodovodního potrubí DN do 80</t>
  </si>
  <si>
    <t>1304175565</t>
  </si>
  <si>
    <t>Zkoušky, proplach a desinfekce vodovodního potrubí proplach a desinfekce vodovodního potrubí do DN 80</t>
  </si>
  <si>
    <t>https://podminky.urs.cz/item/CS_URS_2024_02/722290234</t>
  </si>
  <si>
    <t>58</t>
  </si>
  <si>
    <t>998722101</t>
  </si>
  <si>
    <t>Přesun hmot tonážní pro vnitřní vodovod v objektech v do 6 m</t>
  </si>
  <si>
    <t>808783</t>
  </si>
  <si>
    <t>Přesun hmot pro vnitřní vodovod stanovený z hmotnosti přesunovaného materiálu vodorovná dopravní vzdálenost do 50 m základní v objektech výšky do 6 m</t>
  </si>
  <si>
    <t>https://podminky.urs.cz/item/CS_URS_2024_02/998722101</t>
  </si>
  <si>
    <t>725</t>
  </si>
  <si>
    <t>Zdravotechnika - zařizovací předměty</t>
  </si>
  <si>
    <t>59</t>
  </si>
  <si>
    <t>725110811</t>
  </si>
  <si>
    <t>Demontáž klozetů splachovacích s nádrží</t>
  </si>
  <si>
    <t>-1944891592</t>
  </si>
  <si>
    <t>Demontáž klozetů splachovacíchch s nádrží nebo tlakovým splachovačem</t>
  </si>
  <si>
    <t>https://podminky.urs.cz/item/CS_URS_2024_02/725110811</t>
  </si>
  <si>
    <t>60</t>
  </si>
  <si>
    <t>725210821</t>
  </si>
  <si>
    <t>Demontáž umyvadel bez výtokových armatur</t>
  </si>
  <si>
    <t>1134983799</t>
  </si>
  <si>
    <t>Demontáž umyvadel bez výtokových armatur umyvadel</t>
  </si>
  <si>
    <t>https://podminky.urs.cz/item/CS_URS_2024_02/725210821</t>
  </si>
  <si>
    <t>61</t>
  </si>
  <si>
    <t>725211617</t>
  </si>
  <si>
    <t>Umyvadlo keramické bílé šířky 600 mm s krytem na sifon připevněné na stěnu šrouby</t>
  </si>
  <si>
    <t>582389481</t>
  </si>
  <si>
    <t>Umyvadla keramická bílá bez výtokových armatur připevněná na stěnu šrouby s krytem na sifon (polosloupem), šířka umyvadla 600 mm</t>
  </si>
  <si>
    <t>https://podminky.urs.cz/item/CS_URS_2024_02/725211617</t>
  </si>
  <si>
    <t>62</t>
  </si>
  <si>
    <t>725220832</t>
  </si>
  <si>
    <t>Demontáž van litinová volná</t>
  </si>
  <si>
    <t>1792986731</t>
  </si>
  <si>
    <t>Demontáž van litinových volně stojících</t>
  </si>
  <si>
    <t>https://podminky.urs.cz/item/CS_URS_2024_02/725220832</t>
  </si>
  <si>
    <t>63</t>
  </si>
  <si>
    <t>725310823</t>
  </si>
  <si>
    <t>Demontáž dřez jednoduchý vestavěný v kuchyňských sestavách bez výtokových armatur</t>
  </si>
  <si>
    <t>409317356</t>
  </si>
  <si>
    <t>Demontáž dřezů jednodílných bez výtokových armatur vestavěných v kuchyňských sestavách</t>
  </si>
  <si>
    <t>https://podminky.urs.cz/item/CS_URS_2024_02/725310823</t>
  </si>
  <si>
    <t>64</t>
  </si>
  <si>
    <t>725311121</t>
  </si>
  <si>
    <t>Dřez jednoduchý nerezový se zápachovou uzávěrkou s odkapávací plochou 560x480 mm a miskou</t>
  </si>
  <si>
    <t>-1229674346</t>
  </si>
  <si>
    <t>Dřezy bez výtokových armatur jednoduché se zápachovou uzávěrkou nerezové s odkapávací plochou 560x480 mm a miskou</t>
  </si>
  <si>
    <t>https://podminky.urs.cz/item/CS_URS_2024_02/725311121</t>
  </si>
  <si>
    <t>65</t>
  </si>
  <si>
    <t>725819401</t>
  </si>
  <si>
    <t>Montáž ventilů rohových G 1/2" s připojovací trubičkou</t>
  </si>
  <si>
    <t>219783960</t>
  </si>
  <si>
    <t>Ventily montáž ventilů ostatních typů rohových s připojovací trubičkou G 1/2"</t>
  </si>
  <si>
    <t>https://podminky.urs.cz/item/CS_URS_2024_02/725819401</t>
  </si>
  <si>
    <t>66</t>
  </si>
  <si>
    <t>55141001</t>
  </si>
  <si>
    <t>kohout kulový rohový mosazný R 1/2"x3/8"</t>
  </si>
  <si>
    <t>-1502662038</t>
  </si>
  <si>
    <t>67</t>
  </si>
  <si>
    <t>55190002</t>
  </si>
  <si>
    <t>flexi hadice ohebná sanitární D 9x13 mm F 3/8"xF 1/2" 500mm</t>
  </si>
  <si>
    <t>-228655343</t>
  </si>
  <si>
    <t>68</t>
  </si>
  <si>
    <t>725821329</t>
  </si>
  <si>
    <t>Baterie dřezová stojánková páková s vytahovací sprškou</t>
  </si>
  <si>
    <t>-622147049</t>
  </si>
  <si>
    <t>Baterie dřezové stojánkové pákové s otáčivým ústím a délkou ramínka s vytahovací sprškou</t>
  </si>
  <si>
    <t>https://podminky.urs.cz/item/CS_URS_2024_02/725821329</t>
  </si>
  <si>
    <t>69</t>
  </si>
  <si>
    <t>725822611</t>
  </si>
  <si>
    <t>Baterie umyvadlová stojánková páková bez výpusti</t>
  </si>
  <si>
    <t>-1250450792</t>
  </si>
  <si>
    <t>Baterie umyvadlové stojánkové pákové bez výpusti</t>
  </si>
  <si>
    <t>https://podminky.urs.cz/item/CS_URS_2024_02/725822611</t>
  </si>
  <si>
    <t>70</t>
  </si>
  <si>
    <t>998725101</t>
  </si>
  <si>
    <t>Přesun hmot tonážní pro zařizovací předměty v objektech v do 6 m</t>
  </si>
  <si>
    <t>-905194946</t>
  </si>
  <si>
    <t>Přesun hmot pro zařizovací předměty stanovený z hmotnosti přesunovaného materiálu vodorovná dopravní vzdálenost do 50 m základní v objektech výšky do 6 m</t>
  </si>
  <si>
    <t>https://podminky.urs.cz/item/CS_URS_2024_02/998725101</t>
  </si>
  <si>
    <t>733</t>
  </si>
  <si>
    <t>Ústřední vytápění - rozvodné potrubí</t>
  </si>
  <si>
    <t>71</t>
  </si>
  <si>
    <t>733110803</t>
  </si>
  <si>
    <t>Demontáž potrubí ocelového závitového DN do 15</t>
  </si>
  <si>
    <t>1601946099</t>
  </si>
  <si>
    <t>Demontáž potrubí z trubek ocelových závitových DN do 15</t>
  </si>
  <si>
    <t>https://podminky.urs.cz/item/CS_URS_2024_02/733110803</t>
  </si>
  <si>
    <t>72</t>
  </si>
  <si>
    <t>733111103</t>
  </si>
  <si>
    <t>Potrubí ocelové závitové černé bezešvé běžné nízkotlaké DN 15</t>
  </si>
  <si>
    <t>1721407334</t>
  </si>
  <si>
    <t>Potrubí z trubek ocelových závitových černých spojovaných svařováním bezešvých běžných nízkotlakých PN 16 do 115°C DN 15</t>
  </si>
  <si>
    <t>https://podminky.urs.cz/item/CS_URS_2024_02/733111103</t>
  </si>
  <si>
    <t>73</t>
  </si>
  <si>
    <t>733111104</t>
  </si>
  <si>
    <t>Potrubí ocelové závitové černé bezešvé běžné nízkotlaké DN 20</t>
  </si>
  <si>
    <t>1978186090</t>
  </si>
  <si>
    <t>Potrubí z trubek ocelových závitových černých spojovaných svařováním bezešvých běžných nízkotlakých PN 16 do 115°C DN 20</t>
  </si>
  <si>
    <t>https://podminky.urs.cz/item/CS_URS_2024_02/733111104</t>
  </si>
  <si>
    <t>74</t>
  </si>
  <si>
    <t>733111105</t>
  </si>
  <si>
    <t>Potrubí ocelové závitové černé bezešvé běžné nízkotlaké DN 25</t>
  </si>
  <si>
    <t>154957262</t>
  </si>
  <si>
    <t>Potrubí z trubek ocelových závitových černých spojovaných svařováním bezešvých běžných nízkotlakých PN 16 do 115°C DN 25</t>
  </si>
  <si>
    <t>https://podminky.urs.cz/item/CS_URS_2024_02/733111105</t>
  </si>
  <si>
    <t>75</t>
  </si>
  <si>
    <t>733190107</t>
  </si>
  <si>
    <t>Zkouška těsnosti potrubí ocelové závitové DN do 40</t>
  </si>
  <si>
    <t>-1905262214</t>
  </si>
  <si>
    <t>Zkoušky těsnosti potrubí, manžety prostupové z trubek ocelových zkoušky těsnosti potrubí (za provozu) z trubek ocelových závitových DN do 40</t>
  </si>
  <si>
    <t>https://podminky.urs.cz/item/CS_URS_2024_02/733190107</t>
  </si>
  <si>
    <t>76</t>
  </si>
  <si>
    <t>733191925</t>
  </si>
  <si>
    <t>Navaření odbočky na potrubí ocelové závitové DN 25</t>
  </si>
  <si>
    <t>219564097</t>
  </si>
  <si>
    <t>Opravy rozvodů potrubí z trubek ocelových závitových normálních i zesílených navaření odbočky na stávající potrubí, odbočka DN 25</t>
  </si>
  <si>
    <t>https://podminky.urs.cz/item/CS_URS_2024_02/733191925</t>
  </si>
  <si>
    <t>77</t>
  </si>
  <si>
    <t>998733101</t>
  </si>
  <si>
    <t>Přesun hmot tonážní pro rozvody potrubí v objektech v do 6 m</t>
  </si>
  <si>
    <t>1712953588</t>
  </si>
  <si>
    <t>Přesun hmot pro rozvody potrubí stanovený z hmotnosti přesunovaného materiálu vodorovná dopravní vzdálenost do 50 m základní v objektech výšky do 6 m</t>
  </si>
  <si>
    <t>https://podminky.urs.cz/item/CS_URS_2024_02/998733101</t>
  </si>
  <si>
    <t>734</t>
  </si>
  <si>
    <t>Ústřední vytápění - armatury</t>
  </si>
  <si>
    <t>78</t>
  </si>
  <si>
    <t>734221545</t>
  </si>
  <si>
    <t>Ventil závitový termostatický přímý jednoregulační G 1/2 PN 16 do 110°C bez hlavice ovládání</t>
  </si>
  <si>
    <t>-1060513682</t>
  </si>
  <si>
    <t>Ventily regulační závitové termostatické bez hlavice ovládání PN 16 do 110°C přímé jednoregulační G 1/2</t>
  </si>
  <si>
    <t>https://podminky.urs.cz/item/CS_URS_2024_02/734221545</t>
  </si>
  <si>
    <t>79</t>
  </si>
  <si>
    <t>734222812</t>
  </si>
  <si>
    <t>Ventil závitový termostatický přímý G 1/2 PN 16 do 110°C s ruční hlavou chromovaný</t>
  </si>
  <si>
    <t>1453991646</t>
  </si>
  <si>
    <t>Ventily regulační závitové termostatické s hlavicí ručního ovládání PN 16 do 110°C přímé chromované G 1/2</t>
  </si>
  <si>
    <t>https://podminky.urs.cz/item/CS_URS_2024_02/734222812</t>
  </si>
  <si>
    <t>80</t>
  </si>
  <si>
    <t>734261233</t>
  </si>
  <si>
    <t>Šroubení topenářské přímé G 1/2 PN 16 do 120°C</t>
  </si>
  <si>
    <t>567431441</t>
  </si>
  <si>
    <t>Šroubení topenářské PN 16 do 120°C přímé G 1/2</t>
  </si>
  <si>
    <t>https://podminky.urs.cz/item/CS_URS_2024_02/734261233</t>
  </si>
  <si>
    <t>735</t>
  </si>
  <si>
    <t>Ústřední vytápění - otopná tělesa</t>
  </si>
  <si>
    <t>81</t>
  </si>
  <si>
    <t>735000912</t>
  </si>
  <si>
    <t>Vyregulování ventilu nebo kohoutu dvojregulačního s termostatickým ovládáním</t>
  </si>
  <si>
    <t>-1438391903</t>
  </si>
  <si>
    <t>Regulace otopného systému při opravách vyregulování dvojregulačních ventilů a kohoutů s termostatickým ovládáním</t>
  </si>
  <si>
    <t>https://podminky.urs.cz/item/CS_URS_2024_02/735000912</t>
  </si>
  <si>
    <t>82</t>
  </si>
  <si>
    <t>735111810</t>
  </si>
  <si>
    <t>Demontáž otopného tělesa litinového článkového</t>
  </si>
  <si>
    <t>-1383198739</t>
  </si>
  <si>
    <t>Demontáž otopných těles litinových článkových</t>
  </si>
  <si>
    <t>https://podminky.urs.cz/item/CS_URS_2024_02/735111810</t>
  </si>
  <si>
    <t>83</t>
  </si>
  <si>
    <t>735151581</t>
  </si>
  <si>
    <t>Otopné těleso panelové dvoudeskové 2 přídavné přestupní plochy výška/délka 600/1600 mm výkon 2686 W</t>
  </si>
  <si>
    <t>1985593144</t>
  </si>
  <si>
    <t>Otopná tělesa panelová dvoudesková PN 1,0 MPa, T do 110°C se dvěma přídavnými přestupními plochami výšky tělesa 600 mm stavební délky / výkonu 1600 mm / 2686 W</t>
  </si>
  <si>
    <t>https://podminky.urs.cz/item/CS_URS_2024_02/735151581</t>
  </si>
  <si>
    <t>84</t>
  </si>
  <si>
    <t>998735101</t>
  </si>
  <si>
    <t>Přesun hmot tonážní pro otopná tělesa v objektech v do 6 m</t>
  </si>
  <si>
    <t>-343013500</t>
  </si>
  <si>
    <t>Přesun hmot pro otopná tělesa stanovený z hmotnosti přesunovaného materiálu vodorovná dopravní vzdálenost do 50 m základní v objektech výšky do 6 m</t>
  </si>
  <si>
    <t>https://podminky.urs.cz/item/CS_URS_2024_02/998735101</t>
  </si>
  <si>
    <t>761</t>
  </si>
  <si>
    <t>Konstrukce prosvětlovací</t>
  </si>
  <si>
    <t>85</t>
  </si>
  <si>
    <t>761111111</t>
  </si>
  <si>
    <t>Stěna zděná ze skleněných tvárnic 190x190x80 mm bezbarvých lesklých dezén mřížka</t>
  </si>
  <si>
    <t>3933600</t>
  </si>
  <si>
    <t>Stěny a příčky ze skleněných tvárnic zděné rozměr 190 x 190 x 80 mm bezbarvé lesklé dezén mřížka</t>
  </si>
  <si>
    <t>https://podminky.urs.cz/item/CS_URS_2024_02/761111111</t>
  </si>
  <si>
    <t>86</t>
  </si>
  <si>
    <t>998761101</t>
  </si>
  <si>
    <t>Přesun hmot tonážní pro konstrukce prosvětlovací v objektech v do 6 m</t>
  </si>
  <si>
    <t>-1985603956</t>
  </si>
  <si>
    <t>Přesun hmot pro konstrukce prosvětlovací stanovený z hmotnosti přesunovaného materiálu vodorovná dopravní vzdálenost do 50 m základní v objektech výšky do 6 m</t>
  </si>
  <si>
    <t>https://podminky.urs.cz/item/CS_URS_2024_02/998761101</t>
  </si>
  <si>
    <t>763</t>
  </si>
  <si>
    <t>Konstrukce suché výstavby</t>
  </si>
  <si>
    <t>87</t>
  </si>
  <si>
    <t>763164635</t>
  </si>
  <si>
    <t>SDK obklad kcí tvaru U š do 1,2 m desky 1xDF 12,5</t>
  </si>
  <si>
    <t>1084200159</t>
  </si>
  <si>
    <t>Obklad konstrukcí sádrokartonovými deskami včetně ochranných úhelníků ve tvaru U rozvinuté šíře přes 0,6 do 1,2 m, opláštěný deskou protipožární DF, tl. 12,5 mm</t>
  </si>
  <si>
    <t>https://podminky.urs.cz/item/CS_URS_2024_02/763164635</t>
  </si>
  <si>
    <t>staticke zajištění obklad ocel</t>
  </si>
  <si>
    <t>2,5*4</t>
  </si>
  <si>
    <t>4,1+5,3</t>
  </si>
  <si>
    <t>88</t>
  </si>
  <si>
    <t>998763301</t>
  </si>
  <si>
    <t>Přesun hmot tonážní pro konstrukce montované z desek v objektech v do 6 m</t>
  </si>
  <si>
    <t>189078856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</si>
  <si>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</si>
  <si>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https://podminky.urs.cz/item/CS_URS_2024_02/998763301</t>
  </si>
  <si>
    <t>766</t>
  </si>
  <si>
    <t>Konstrukce truhlářské</t>
  </si>
  <si>
    <t>89</t>
  </si>
  <si>
    <t>766221811</t>
  </si>
  <si>
    <t>Demontáž celodřevěného samonosného schodiště</t>
  </si>
  <si>
    <t>2038680084</t>
  </si>
  <si>
    <t>Demontáž schodů celodřevěných samonosných</t>
  </si>
  <si>
    <t>https://podminky.urs.cz/item/CS_URS_2024_02/766221811</t>
  </si>
  <si>
    <t>90</t>
  </si>
  <si>
    <t>766231814</t>
  </si>
  <si>
    <t>Demontáž sklápěcích půdních schodů</t>
  </si>
  <si>
    <t>1414009451</t>
  </si>
  <si>
    <t>Demontáž sklápěcích schodů na půdu dřevěných nebo kovových</t>
  </si>
  <si>
    <t>https://podminky.urs.cz/item/CS_URS_2024_02/766231814</t>
  </si>
  <si>
    <t>91</t>
  </si>
  <si>
    <t>766660001</t>
  </si>
  <si>
    <t>Montáž dveřních křídel otvíravých jednokřídlových š do 0,8 m do ocelové zárubně</t>
  </si>
  <si>
    <t>-1949573952</t>
  </si>
  <si>
    <t>Montáž dveřních křídel dřevěných nebo plastových otevíravých do ocelové zárubně povrchově upravených jednokřídlových, šířky do 800 mm</t>
  </si>
  <si>
    <t>https://podminky.urs.cz/item/CS_URS_2024_02/766660001</t>
  </si>
  <si>
    <t>92</t>
  </si>
  <si>
    <t>61162014</t>
  </si>
  <si>
    <t>dveře jednokřídlé voštinové povrch fóliový plné 800x1970-2100mm</t>
  </si>
  <si>
    <t>-516308624</t>
  </si>
  <si>
    <t>93</t>
  </si>
  <si>
    <t>766660728</t>
  </si>
  <si>
    <t>Montáž dveřního interiérového kování - zámku</t>
  </si>
  <si>
    <t>320035710</t>
  </si>
  <si>
    <t>Montáž dveřních doplňků dveřního kování interiérového zámku</t>
  </si>
  <si>
    <t>https://podminky.urs.cz/item/CS_URS_2024_02/766660728</t>
  </si>
  <si>
    <t>94</t>
  </si>
  <si>
    <t>54924004</t>
  </si>
  <si>
    <t>zámek zadlabací mezipokojový levý pro cylindrickou vložku rozteč 72x55mm</t>
  </si>
  <si>
    <t>-68900112</t>
  </si>
  <si>
    <t>95</t>
  </si>
  <si>
    <t>54964151</t>
  </si>
  <si>
    <t>vložka cylindrická 45+90</t>
  </si>
  <si>
    <t>-748586569</t>
  </si>
  <si>
    <t>vložka cylindrická + 4 klíče</t>
  </si>
  <si>
    <t>96</t>
  </si>
  <si>
    <t>766660729</t>
  </si>
  <si>
    <t>Montáž dveřního interiérového kování - štítku s klikou</t>
  </si>
  <si>
    <t>-1029020360</t>
  </si>
  <si>
    <t>Montáž dveřních doplňků dveřního kování interiérového štítku s klikou</t>
  </si>
  <si>
    <t>https://podminky.urs.cz/item/CS_URS_2024_02/766660729</t>
  </si>
  <si>
    <t>97</t>
  </si>
  <si>
    <t>54914139</t>
  </si>
  <si>
    <t>kování štítové pro rozteč 90mm</t>
  </si>
  <si>
    <t>-1806213439</t>
  </si>
  <si>
    <t>98</t>
  </si>
  <si>
    <t>766812840</t>
  </si>
  <si>
    <t>Demontáž kuchyňských linek dřevěných nebo kovových dl přes 1,8 do 2,1 m</t>
  </si>
  <si>
    <t>-1439097292</t>
  </si>
  <si>
    <t>Demontáž kuchyňských linek dřevěných nebo kovových včetně skříněk uchycených na stěně, délky přes 1800 do 2100 mm</t>
  </si>
  <si>
    <t>https://podminky.urs.cz/item/CS_URS_2024_02/766812840</t>
  </si>
  <si>
    <t>99</t>
  </si>
  <si>
    <t>998766201</t>
  </si>
  <si>
    <t>Přesun hmot procentní pro kce truhlářské v objektech v do 6 m</t>
  </si>
  <si>
    <t>-849812953</t>
  </si>
  <si>
    <t>Přesun hmot pro konstrukce truhlářské stanovený procentní sazbou (%) z ceny vodorovná dopravní vzdálenost do 50 m základní v objektech výšky do 6 m</t>
  </si>
  <si>
    <t>https://podminky.urs.cz/item/CS_URS_2024_02/998766201</t>
  </si>
  <si>
    <t>767</t>
  </si>
  <si>
    <t>Konstrukce zámečnické</t>
  </si>
  <si>
    <t>100</t>
  </si>
  <si>
    <t>767221001</t>
  </si>
  <si>
    <t>Montáž zábradlí z kompozitů kotvených do zdiva</t>
  </si>
  <si>
    <t>-1913725594</t>
  </si>
  <si>
    <t>Montáž výrobků z kompozitů zábradlí, kotveného do zdiva</t>
  </si>
  <si>
    <t>https://podminky.urs.cz/item/CS_URS_2024_02/767221001</t>
  </si>
  <si>
    <t>101</t>
  </si>
  <si>
    <t>55342283</t>
  </si>
  <si>
    <t>zábradlí s lankovou výplní s bočním kotvením, kulatý sloupek</t>
  </si>
  <si>
    <t>-712193412</t>
  </si>
  <si>
    <t>102</t>
  </si>
  <si>
    <t>767995113</t>
  </si>
  <si>
    <t>Montáž atypických zámečnických konstrukcí hmotnosti přes 10 do 20 kg</t>
  </si>
  <si>
    <t>kg</t>
  </si>
  <si>
    <t>1431802311</t>
  </si>
  <si>
    <t>Montáž ostatních atypických zámečnických konstrukcí hmotnosti přes 10 do 20 kg</t>
  </si>
  <si>
    <t>https://podminky.urs.cz/item/CS_URS_2024_02/767995113</t>
  </si>
  <si>
    <t>U160</t>
  </si>
  <si>
    <t>4*2,5*18,8</t>
  </si>
  <si>
    <t>patní plech</t>
  </si>
  <si>
    <t>103</t>
  </si>
  <si>
    <t>13010822</t>
  </si>
  <si>
    <t>ocel profilová jakost S235JR (11 375) průřez U (UPN) 160</t>
  </si>
  <si>
    <t>626624032</t>
  </si>
  <si>
    <t>4*2,5*0,0188</t>
  </si>
  <si>
    <t>104</t>
  </si>
  <si>
    <t>13611228</t>
  </si>
  <si>
    <t>plech ocelový hladký jakost S235JR tl 10mm tabule</t>
  </si>
  <si>
    <t>-1354355723</t>
  </si>
  <si>
    <t>0,040</t>
  </si>
  <si>
    <t>105</t>
  </si>
  <si>
    <t>998767201</t>
  </si>
  <si>
    <t>Přesun hmot procentní pro zámečnické konstrukce v objektech v do 6 m</t>
  </si>
  <si>
    <t>948920407</t>
  </si>
  <si>
    <t>Přesun hmot pro zámečnické konstrukce stanovený procentní sazbou (%) z ceny vodorovná dopravní vzdálenost do 50 m základní v objektech výšky do 6 m</t>
  </si>
  <si>
    <t>https://podminky.urs.cz/item/CS_URS_2024_02/998767201</t>
  </si>
  <si>
    <t>771</t>
  </si>
  <si>
    <t>Podlahy z dlaždic</t>
  </si>
  <si>
    <t>106</t>
  </si>
  <si>
    <t>771571810</t>
  </si>
  <si>
    <t>Demontáž podlah z dlaždic keramických kladených do malty</t>
  </si>
  <si>
    <t>-346205556</t>
  </si>
  <si>
    <t>https://podminky.urs.cz/item/CS_URS_2024_02/771571810</t>
  </si>
  <si>
    <t>4,5</t>
  </si>
  <si>
    <t>pokoj fialovy hnus</t>
  </si>
  <si>
    <t>13,7</t>
  </si>
  <si>
    <t>776</t>
  </si>
  <si>
    <t>Podlahy povlakové</t>
  </si>
  <si>
    <t>107</t>
  </si>
  <si>
    <t>776201812</t>
  </si>
  <si>
    <t>Demontáž lepených povlakových podlah s podložkou ručně</t>
  </si>
  <si>
    <t>52781213</t>
  </si>
  <si>
    <t>Demontáž povlakových podlahovin lepených ručně s podložkou</t>
  </si>
  <si>
    <t>https://podminky.urs.cz/item/CS_URS_2024_02/776201812</t>
  </si>
  <si>
    <t>108</t>
  </si>
  <si>
    <t>776232111</t>
  </si>
  <si>
    <t>Lepení lamel a čtverců z vinylu 2-složkovým lepidlem</t>
  </si>
  <si>
    <t>-1815883684</t>
  </si>
  <si>
    <t>Montáž podlahovin z vinylu lepením lamel nebo čtverců 2-složkovým lepidlem (do vlhkých prostor)</t>
  </si>
  <si>
    <t>https://podminky.urs.cz/item/CS_URS_2024_02/776232111</t>
  </si>
  <si>
    <t>109</t>
  </si>
  <si>
    <t>28411051</t>
  </si>
  <si>
    <t>dílce vinylové tl 2,5mm, nášlapná vrstva 0,55mm, úprava PUR, třída zátěže 23/33/42, otlak 0,05mm, R10, třída otěru T, hořlavost Bfl S1, bez ftalátů</t>
  </si>
  <si>
    <t>-1639140287</t>
  </si>
  <si>
    <t>77,26*1,1 "Přepočtené koeficientem množství</t>
  </si>
  <si>
    <t>110</t>
  </si>
  <si>
    <t>776411112</t>
  </si>
  <si>
    <t>Montáž obvodových soklíků výšky do 100 mm</t>
  </si>
  <si>
    <t>-200719381</t>
  </si>
  <si>
    <t>Montáž soklíků lepením obvodových, výšky přes 80 do 100 mm</t>
  </si>
  <si>
    <t>https://podminky.urs.cz/item/CS_URS_2024_02/776411112</t>
  </si>
  <si>
    <t>19,7</t>
  </si>
  <si>
    <t>25,3</t>
  </si>
  <si>
    <t>8,1</t>
  </si>
  <si>
    <t>12,7</t>
  </si>
  <si>
    <t>111</t>
  </si>
  <si>
    <t>28411010</t>
  </si>
  <si>
    <t>lišta soklová PVC 20x100mm</t>
  </si>
  <si>
    <t>-49573824</t>
  </si>
  <si>
    <t>65,8*1,02 "Přepočtené koeficientem množství</t>
  </si>
  <si>
    <t>112</t>
  </si>
  <si>
    <t>998776101</t>
  </si>
  <si>
    <t>Přesun hmot tonážní pro podlahy povlakové v objektech v do 6 m</t>
  </si>
  <si>
    <t>-1514211394</t>
  </si>
  <si>
    <t>Přesun hmot pro podlahy povlakové stanovený z hmotnosti přesunovaného materiálu vodorovná dopravní vzdálenost do 50 m základní v objektech výšky do 6 m</t>
  </si>
  <si>
    <t>https://podminky.urs.cz/item/CS_URS_2024_02/998776101</t>
  </si>
  <si>
    <t>781</t>
  </si>
  <si>
    <t>Dokončovací práce - obklady</t>
  </si>
  <si>
    <t>113</t>
  </si>
  <si>
    <t>781121011</t>
  </si>
  <si>
    <t>Nátěr penetrační na stěnu</t>
  </si>
  <si>
    <t>948476729</t>
  </si>
  <si>
    <t>Příprava podkladu před provedením obkladu nátěr penetrační na stěnu</t>
  </si>
  <si>
    <t>https://podminky.urs.cz/item/CS_URS_2024_02/781121011</t>
  </si>
  <si>
    <t>114</t>
  </si>
  <si>
    <t>781151031</t>
  </si>
  <si>
    <t>Celoplošné vyrovnání podkladu stěrkou tl 3 mm</t>
  </si>
  <si>
    <t>-294951806</t>
  </si>
  <si>
    <t>Příprava podkladu před provedením obkladu celoplošné vyrovnání podkladu stěrkou, tloušťky 3 mm</t>
  </si>
  <si>
    <t>https://podminky.urs.cz/item/CS_URS_2024_02/781151031</t>
  </si>
  <si>
    <t>115</t>
  </si>
  <si>
    <t>781471810</t>
  </si>
  <si>
    <t>Demontáž obkladů z obkladaček keramických kladených do malty</t>
  </si>
  <si>
    <t>-114190596</t>
  </si>
  <si>
    <t>Demontáž obkladů z dlaždic keramických kladených do malty</t>
  </si>
  <si>
    <t>https://podminky.urs.cz/item/CS_URS_2024_02/781471810</t>
  </si>
  <si>
    <t>koupelna + kuch</t>
  </si>
  <si>
    <t>116</t>
  </si>
  <si>
    <t>781474114</t>
  </si>
  <si>
    <t>Montáž obkladů keramických hladkých lepených cementovým flexibilním lepidlem přes 19 do 22 ks/m2</t>
  </si>
  <si>
    <t>1761707084</t>
  </si>
  <si>
    <t>Montáž keramických obkladů stěn lepených cementovým flexibilním lepidlem hladkých přes 19 do 22 ks/m2</t>
  </si>
  <si>
    <t>https://podminky.urs.cz/item/CS_URS_2024_02/781474114</t>
  </si>
  <si>
    <t>obklad za linkami</t>
  </si>
  <si>
    <t>2,4*1*2</t>
  </si>
  <si>
    <t>za umyvadly</t>
  </si>
  <si>
    <t>117</t>
  </si>
  <si>
    <t>59761709</t>
  </si>
  <si>
    <t>obklad keramický nemrazuvzdorný povrch hladký/mat/lesk tl do 10mm přes 19 do 22ks/m2</t>
  </si>
  <si>
    <t>-27628228</t>
  </si>
  <si>
    <t>6,8*1,1 "Přepočtené koeficientem množství</t>
  </si>
  <si>
    <t>118</t>
  </si>
  <si>
    <t>781492251</t>
  </si>
  <si>
    <t>Montáž profilů ukončovacích lepených flexibilním cementovým lepidlem</t>
  </si>
  <si>
    <t>3586068</t>
  </si>
  <si>
    <t>Obklad - dokončující práce montáž profilu lepeného flexibilním cementovým lepidlem ukončovacího</t>
  </si>
  <si>
    <t>https://podminky.urs.cz/item/CS_URS_2024_02/781492251</t>
  </si>
  <si>
    <t>1*2*2</t>
  </si>
  <si>
    <t>2+1+2</t>
  </si>
  <si>
    <t>119</t>
  </si>
  <si>
    <t>59054122</t>
  </si>
  <si>
    <t>profil ukončovací pro vnější hrany obkladů hliník matně eloxovaný 8x2500mm</t>
  </si>
  <si>
    <t>-299145807</t>
  </si>
  <si>
    <t>9*1,05 'Přepočtené koeficientem množství</t>
  </si>
  <si>
    <t>120</t>
  </si>
  <si>
    <t>781495211</t>
  </si>
  <si>
    <t>Čištění vnitřních ploch stěn po provedení obkladu chemickými prostředky</t>
  </si>
  <si>
    <t>-1003131634</t>
  </si>
  <si>
    <t>Čištění vnitřních ploch po provedení obkladu stěn chemickými prostředky</t>
  </si>
  <si>
    <t>https://podminky.urs.cz/item/CS_URS_2024_02/781495211</t>
  </si>
  <si>
    <t>121</t>
  </si>
  <si>
    <t>998781101</t>
  </si>
  <si>
    <t>Přesun hmot tonážní pro obklady keramické v objektech v do 6 m</t>
  </si>
  <si>
    <t>2084267186</t>
  </si>
  <si>
    <t>Přesun hmot pro obklady keramické stanovený z hmotnosti přesunovaného materiálu vodorovná dopravní vzdálenost do 50 m základní v objektech výšky do 6 m</t>
  </si>
  <si>
    <t>https://podminky.urs.cz/item/CS_URS_2024_02/998781101</t>
  </si>
  <si>
    <t>783</t>
  </si>
  <si>
    <t>Dokončovací práce - nátěry</t>
  </si>
  <si>
    <t>122</t>
  </si>
  <si>
    <t>783601325</t>
  </si>
  <si>
    <t>Odmaštění článkových otopných těles vodou ředitelným odmašťovačem před provedením nátěru</t>
  </si>
  <si>
    <t>-1305056305</t>
  </si>
  <si>
    <t>Příprava podkladu otopných těles před provedením nátěrů článkových odmaštěním vodou ředitelným</t>
  </si>
  <si>
    <t>https://podminky.urs.cz/item/CS_URS_2024_02/783601325</t>
  </si>
  <si>
    <t>123</t>
  </si>
  <si>
    <t>783614551</t>
  </si>
  <si>
    <t>Základní jednonásobný syntetický nátěr potrubí DN do 50 mm</t>
  </si>
  <si>
    <t>-564424658</t>
  </si>
  <si>
    <t>Základní nátěr armatur a kovových potrubí jednonásobný potrubí do DN 50 mm syntetický</t>
  </si>
  <si>
    <t>https://podminky.urs.cz/item/CS_URS_2024_02/783614551</t>
  </si>
  <si>
    <t>124</t>
  </si>
  <si>
    <t>783615551</t>
  </si>
  <si>
    <t>Mezinátěr jednonásobný syntetický nátěr potrubí DN do 50 mm</t>
  </si>
  <si>
    <t>-1157934890</t>
  </si>
  <si>
    <t>Mezinátěr armatur a kovových potrubí potrubí do DN 50 mm syntetický standardní</t>
  </si>
  <si>
    <t>https://podminky.urs.cz/item/CS_URS_2024_02/783615551</t>
  </si>
  <si>
    <t>125</t>
  </si>
  <si>
    <t>783617611</t>
  </si>
  <si>
    <t>Krycí dvojnásobný syntetický nátěr potrubí DN do 50 mm</t>
  </si>
  <si>
    <t>-1952966042</t>
  </si>
  <si>
    <t>Krycí nátěr (email) armatur a kovových potrubí potrubí do DN 50 mm dvojnásobný syntetický standardní</t>
  </si>
  <si>
    <t>https://podminky.urs.cz/item/CS_URS_2024_02/783617611</t>
  </si>
  <si>
    <t>126</t>
  </si>
  <si>
    <t>783624141</t>
  </si>
  <si>
    <t>Základní jednonásobný akrylátový nátěr litinových otopných těles</t>
  </si>
  <si>
    <t>1870380387</t>
  </si>
  <si>
    <t>Základní nátěr otopných těles jednonásobný litinových akrylátový</t>
  </si>
  <si>
    <t>https://podminky.urs.cz/item/CS_URS_2024_02/783624141</t>
  </si>
  <si>
    <t>127</t>
  </si>
  <si>
    <t>783627147</t>
  </si>
  <si>
    <t>Krycí dvojnásobný akrylátový nátěr litinových otopných těles</t>
  </si>
  <si>
    <t>2097632183</t>
  </si>
  <si>
    <t>Krycí nátěr (email) otopných těles litinových dvojnásobný akrylátový</t>
  </si>
  <si>
    <t>https://podminky.urs.cz/item/CS_URS_2024_02/783627147</t>
  </si>
  <si>
    <t>40*2*0,37</t>
  </si>
  <si>
    <t>784</t>
  </si>
  <si>
    <t>Dokončovací práce - malby a tapety</t>
  </si>
  <si>
    <t>128</t>
  </si>
  <si>
    <t>784121001</t>
  </si>
  <si>
    <t>Oškrabání malby v místnostech v do 3,80 m</t>
  </si>
  <si>
    <t>334251220</t>
  </si>
  <si>
    <t>Oškrabání malby v místnostech výšky do 3,80 m</t>
  </si>
  <si>
    <t>https://podminky.urs.cz/item/CS_URS_2024_02/784121001</t>
  </si>
  <si>
    <t>129</t>
  </si>
  <si>
    <t>784171101</t>
  </si>
  <si>
    <t>Zakrytí vnitřních podlah včetně pozdějšího odkrytí</t>
  </si>
  <si>
    <t>1757664023</t>
  </si>
  <si>
    <t>Zakrytí nemalovaných ploch (materiál ve specifikaci) včetně pozdějšího odkrytí podlah</t>
  </si>
  <si>
    <t>https://podminky.urs.cz/item/CS_URS_2024_02/784171101</t>
  </si>
  <si>
    <t>130</t>
  </si>
  <si>
    <t>58124844</t>
  </si>
  <si>
    <t>fólie pro malířské potřeby zakrývací tl 25µ 4x5m</t>
  </si>
  <si>
    <t>-2090733681</t>
  </si>
  <si>
    <t>131</t>
  </si>
  <si>
    <t>784181111</t>
  </si>
  <si>
    <t>Základní silikátová jednonásobná bezbarvá penetrace podkladu v místnostech v do 3,80 m</t>
  </si>
  <si>
    <t>1672602938</t>
  </si>
  <si>
    <t>Penetrace podkladu jednonásobná základní silikátová bezbarvá v místnostech výšky do 3,80 m</t>
  </si>
  <si>
    <t>https://podminky.urs.cz/item/CS_URS_2024_02/784181111</t>
  </si>
  <si>
    <t>132</t>
  </si>
  <si>
    <t>784211101</t>
  </si>
  <si>
    <t>Dvojnásobné bílé malby ze směsí za mokra výborně oděruvzdorných v místnostech v do 3,80 m</t>
  </si>
  <si>
    <t>1839401165</t>
  </si>
  <si>
    <t>Malby z malířských směsí oděruvzdorných za mokra dvojnásobné, bílé za mokra oděruvzdorné výborně v místnostech výšky do 3,80 m</t>
  </si>
  <si>
    <t>https://podminky.urs.cz/item/CS_URS_2024_02/784211101</t>
  </si>
  <si>
    <t>Práce a dodávky M</t>
  </si>
  <si>
    <t>21-M</t>
  </si>
  <si>
    <t>Elektromontáže</t>
  </si>
  <si>
    <t>133</t>
  </si>
  <si>
    <t>M2101</t>
  </si>
  <si>
    <t>Elektroinstalace, viz samostatný rozpočet</t>
  </si>
  <si>
    <t>kpl</t>
  </si>
  <si>
    <t>579359505</t>
  </si>
  <si>
    <t>46-M</t>
  </si>
  <si>
    <t>Zemní práce při extr.mont.pracích</t>
  </si>
  <si>
    <t>134</t>
  </si>
  <si>
    <t>460941211</t>
  </si>
  <si>
    <t>Vyplnění a omítnutí rýh při elektroinstalacích ve stěnách hl do 3 cm a š do 3 cm</t>
  </si>
  <si>
    <t>-668788801</t>
  </si>
  <si>
    <t>Vyplnění rýh vyplnění a omítnutí rýh ve stěnách hloubky do 3 cm a šířky do 3 cm</t>
  </si>
  <si>
    <t>https://podminky.urs.cz/item/CS_URS_2024_02/460941211</t>
  </si>
  <si>
    <t>135</t>
  </si>
  <si>
    <t>460941233</t>
  </si>
  <si>
    <t>Vyplnění a omítnutí rýh při elektroinstalacích ve stěnách hl přes 5 do 7 cm a š přes 10 do 15 cm</t>
  </si>
  <si>
    <t>-1789310371</t>
  </si>
  <si>
    <t>Vyplnění rýh vyplnění a omítnutí rýh ve stěnách hloubky přes 5 do 7 cm a šířky přes 10 do 15 cm</t>
  </si>
  <si>
    <t>https://podminky.urs.cz/item/CS_URS_2024_02/460941233</t>
  </si>
  <si>
    <t>32 - ZŠ Pěší - Cvičná kuchyňka - interiér</t>
  </si>
  <si>
    <t xml:space="preserve">    48-M - Interiér nábytek, vybavení</t>
  </si>
  <si>
    <t>48-M</t>
  </si>
  <si>
    <t>Interiér nábytek, vybavení</t>
  </si>
  <si>
    <t>Sestava varné centrum , podrobnější popis uveden v TZ D</t>
  </si>
  <si>
    <t>1653917976</t>
  </si>
  <si>
    <t>Sestava varné centrum, podrobnější popis uveden v TZ D</t>
  </si>
  <si>
    <t>-281647635</t>
  </si>
  <si>
    <t>Sestava mycí centrum s troubou, podrobnější popis uveden v TZ D</t>
  </si>
  <si>
    <t>-1668548901</t>
  </si>
  <si>
    <t>Chladnička, podrobnější popis uveden v TZ D</t>
  </si>
  <si>
    <t>2066357397</t>
  </si>
  <si>
    <t>Mikrovlná trouba</t>
  </si>
  <si>
    <t>-1466787699</t>
  </si>
  <si>
    <t>Myčka vestavěná, podrobnější popis uveden v TZ D</t>
  </si>
  <si>
    <t>820538748</t>
  </si>
  <si>
    <t>Kancelářské pracoviště, podrobnější popis uveden v TZ D</t>
  </si>
  <si>
    <t>Jídelní stůl, podrobnější popis uveden v TZ D</t>
  </si>
  <si>
    <t>-132149237</t>
  </si>
  <si>
    <t>Školní tabule, podrobnější popis uveden v TZ D</t>
  </si>
  <si>
    <t>-1750722883</t>
  </si>
  <si>
    <t>Doplňky interiéru, viz samostatný soupis v excelu</t>
  </si>
  <si>
    <t>-1393355133</t>
  </si>
  <si>
    <t>33 - ZŠ Pěší - Pracovní dílny - stavební část</t>
  </si>
  <si>
    <t xml:space="preserve">    775 - Podlahy skládané</t>
  </si>
  <si>
    <t>1224239772</t>
  </si>
  <si>
    <t>10*0,15</t>
  </si>
  <si>
    <t>-1173411029</t>
  </si>
  <si>
    <t>37,17</t>
  </si>
  <si>
    <t>M105</t>
  </si>
  <si>
    <t>27,77</t>
  </si>
  <si>
    <t>-430903098</t>
  </si>
  <si>
    <t>64,94*2 "Přepočtené koeficientem množství</t>
  </si>
  <si>
    <t>642942611</t>
  </si>
  <si>
    <t>Osazování zárubní nebo rámů dveřních kovových do 2,5 m2 na montážní pěnu</t>
  </si>
  <si>
    <t>-966148229</t>
  </si>
  <si>
    <t>Osazování zárubní nebo rámů kovových dveřních lisovaných nebo z úhelníků bez dveřních křídel na montážní pěnu, plochy otvoru do 2,5 m2</t>
  </si>
  <si>
    <t>https://podminky.urs.cz/item/CS_URS_2024_02/642942611</t>
  </si>
  <si>
    <t>55331591</t>
  </si>
  <si>
    <t>zárubeň jednokřídlá ocelová pro sádrokartonové příčky tl stěny 75-100mm rozměru 900/1970, 2100mm</t>
  </si>
  <si>
    <t>1394666243</t>
  </si>
  <si>
    <t>-1752008734</t>
  </si>
  <si>
    <t>-465653575</t>
  </si>
  <si>
    <t>-1033886466</t>
  </si>
  <si>
    <t>-1939226294</t>
  </si>
  <si>
    <t>-2068412134</t>
  </si>
  <si>
    <t>683364939</t>
  </si>
  <si>
    <t>24,3*3</t>
  </si>
  <si>
    <t>21,4*3</t>
  </si>
  <si>
    <t>-42948222</t>
  </si>
  <si>
    <t>-447180854</t>
  </si>
  <si>
    <t>-1601880434</t>
  </si>
  <si>
    <t>10,872*14 "Přepočtené koeficientem množství</t>
  </si>
  <si>
    <t>-1982287584</t>
  </si>
  <si>
    <t>1533331253</t>
  </si>
  <si>
    <t>714121011</t>
  </si>
  <si>
    <t>Montáž podstropních panelů s rozšířenou zvukovou pohltivostí zavěšených na viditelný rošt</t>
  </si>
  <si>
    <t>-1792276511</t>
  </si>
  <si>
    <t>Montáž akustických minerálních panelů podstropních s rozšířenou pohltivostí zvuku zavěšených na rošt viditelný</t>
  </si>
  <si>
    <t>https://podminky.urs.cz/item/CS_URS_2024_02/714121011</t>
  </si>
  <si>
    <t>63126361</t>
  </si>
  <si>
    <t>panel akustický hygienický povrch porézní skelná tkanina hrana zatřená rovná αw=0,95 viditelný rastr š 24mm bílý tl 15mm</t>
  </si>
  <si>
    <t>-1586116446</t>
  </si>
  <si>
    <t>37,17*1,05 "Přepočtené koeficientem množství</t>
  </si>
  <si>
    <t>998714101</t>
  </si>
  <si>
    <t>Přesun hmot tonážní pro akustická a protiotřesová opatření v objektech v do 6 m</t>
  </si>
  <si>
    <t>1013976051</t>
  </si>
  <si>
    <t>Přesun hmot pro akustická a protiotřesová opatření stanovený z hmotnosti přesunovaného materiálu vodorovná dopravní vzdálenost do 50 m základní v objektech výšky do 6 m</t>
  </si>
  <si>
    <t>https://podminky.urs.cz/item/CS_URS_2024_02/998714101</t>
  </si>
  <si>
    <t>82048612</t>
  </si>
  <si>
    <t>-1990206139</t>
  </si>
  <si>
    <t>-362181706</t>
  </si>
  <si>
    <t>-1500571392</t>
  </si>
  <si>
    <t>440648942</t>
  </si>
  <si>
    <t>3425988</t>
  </si>
  <si>
    <t>-280128713</t>
  </si>
  <si>
    <t>1916857673</t>
  </si>
  <si>
    <t>305994413</t>
  </si>
  <si>
    <t>751809478</t>
  </si>
  <si>
    <t>-1066235459</t>
  </si>
  <si>
    <t>725311111</t>
  </si>
  <si>
    <t>Dřez jednoduchý keramický se zápachovou uzávěrkou 590x450 mm</t>
  </si>
  <si>
    <t>-343032227</t>
  </si>
  <si>
    <t>Dřezy bez výtokových armatur jednoduché se zápachovou uzávěrkou keramické 590x450 mm</t>
  </si>
  <si>
    <t>https://podminky.urs.cz/item/CS_URS_2024_02/725311111</t>
  </si>
  <si>
    <t>725610810</t>
  </si>
  <si>
    <t>Demontáž sporáků plynových</t>
  </si>
  <si>
    <t>-1646791325</t>
  </si>
  <si>
    <t>Demontáž plynových sporáků normálních nebo kombinovaných</t>
  </si>
  <si>
    <t>https://podminky.urs.cz/item/CS_URS_2024_02/725610810</t>
  </si>
  <si>
    <t>-1663649894</t>
  </si>
  <si>
    <t>-363685109</t>
  </si>
  <si>
    <t>-512221677</t>
  </si>
  <si>
    <t>725820802</t>
  </si>
  <si>
    <t>Demontáž baterie stojánkové do jednoho otvoru</t>
  </si>
  <si>
    <t>57789315</t>
  </si>
  <si>
    <t>Demontáž baterií stojánkových do 1 otvoru</t>
  </si>
  <si>
    <t>https://podminky.urs.cz/item/CS_URS_2024_02/725820802</t>
  </si>
  <si>
    <t>106481143</t>
  </si>
  <si>
    <t>725850800</t>
  </si>
  <si>
    <t>Demontáž ventilů odpadních</t>
  </si>
  <si>
    <t>1749975224</t>
  </si>
  <si>
    <t>Demontáž odpadních ventilů všech připojovacích dimenzí</t>
  </si>
  <si>
    <t>https://podminky.urs.cz/item/CS_URS_2024_02/725850800</t>
  </si>
  <si>
    <t>1868484624</t>
  </si>
  <si>
    <t>763111417</t>
  </si>
  <si>
    <t>SDK příčka tl 150 mm profil CW+UW 100 desky 2xA 12,5 s izolací EI 60 Rw do 56 dB</t>
  </si>
  <si>
    <t>-626225171</t>
  </si>
  <si>
    <t>Příčka ze sádrokartonových desek s nosnou konstrukcí z jednoduchých ocelových profilů UW, CW dvojitě opláštěná deskami standardními A tl. 2 x 12,5 mm s izolací, EI 60, příčka tl. 150 mm, profil 100, Rw do 56 dB</t>
  </si>
  <si>
    <t>https://podminky.urs.cz/item/CS_URS_2024_02/763111417</t>
  </si>
  <si>
    <t>7,3*3</t>
  </si>
  <si>
    <t>-0,9*2</t>
  </si>
  <si>
    <t>763111712</t>
  </si>
  <si>
    <t>SDK příčka kluzné napojení ke stropu</t>
  </si>
  <si>
    <t>438164090</t>
  </si>
  <si>
    <t>Příčka ze sádrokartonových desek ostatní konstrukce a práce na příčkách ze sádrokartonových desek kluzné napojení příčky ke stropu</t>
  </si>
  <si>
    <t>https://podminky.urs.cz/item/CS_URS_2024_02/763111712</t>
  </si>
  <si>
    <t>763111714</t>
  </si>
  <si>
    <t>SDK příčka zalomení</t>
  </si>
  <si>
    <t>-1793265626</t>
  </si>
  <si>
    <t>Příčka ze sádrokartonových desek ostatní konstrukce a práce na příčkách ze sádrokartonových desek zalomení příčky</t>
  </si>
  <si>
    <t>https://podminky.urs.cz/item/CS_URS_2024_02/763111714</t>
  </si>
  <si>
    <t>763264581</t>
  </si>
  <si>
    <t>Sádrovláknitý obklad uzavřeného tvaru š přes 1 m do 1,25 m pro ocelový nosník deskou protipožární tl 12,5 mm</t>
  </si>
  <si>
    <t>-1622390694</t>
  </si>
  <si>
    <t>Obklad ocelových nosníků sádrovláknitými deskami bez spodní konstrukce uzavřeného tvaru rozvinuté šíře přes 1 m do 1,25 m, opláštění deskou protipožární tl. 12,5 mm</t>
  </si>
  <si>
    <t>https://podminky.urs.cz/item/CS_URS_2024_02/763264581</t>
  </si>
  <si>
    <t>998763100</t>
  </si>
  <si>
    <t>Přesun hmot tonážní pro dřevostavby v objektech v do 6 m</t>
  </si>
  <si>
    <t>722896556</t>
  </si>
  <si>
    <t>Přesun hmot pro dřevostavby stanovený z hmotnosti přesunovaného materiálu vodorovná dopravní vzdálenost do 50 m základní v objektech výšky do 6 m</t>
  </si>
  <si>
    <t>https://podminky.urs.cz/item/CS_URS_2024_02/998763100</t>
  </si>
  <si>
    <t>766660002</t>
  </si>
  <si>
    <t>Montáž dveřních křídel otvíravých jednokřídlových š přes 0,8 m do ocelové zárubně</t>
  </si>
  <si>
    <t>-1579974540</t>
  </si>
  <si>
    <t>Montáž dveřních křídel dřevěných nebo plastových otevíravých do ocelové zárubně povrchově upravených jednokřídlových, šířky přes 800 mm</t>
  </si>
  <si>
    <t>https://podminky.urs.cz/item/CS_URS_2024_02/766660002</t>
  </si>
  <si>
    <t>61162015</t>
  </si>
  <si>
    <t>dveře jednokřídlé voštinové povrch fóliový plné 900x1970-2100mm</t>
  </si>
  <si>
    <t>767159779</t>
  </si>
  <si>
    <t>1126953968</t>
  </si>
  <si>
    <t>-632125717</t>
  </si>
  <si>
    <t>2079338608</t>
  </si>
  <si>
    <t>785399881</t>
  </si>
  <si>
    <t>541390223</t>
  </si>
  <si>
    <t>766812830</t>
  </si>
  <si>
    <t>Demontáž kuchyňských linek dřevěných nebo kovových dl přes 1,5 do 1,8 m</t>
  </si>
  <si>
    <t>924029927</t>
  </si>
  <si>
    <t>Demontáž kuchyňských linek dřevěných nebo kovových včetně skříněk uchycených na stěně, délky přes 1500 do 1800 mm</t>
  </si>
  <si>
    <t>https://podminky.urs.cz/item/CS_URS_2024_02/766812830</t>
  </si>
  <si>
    <t>-419045699</t>
  </si>
  <si>
    <t>1832502615</t>
  </si>
  <si>
    <t>dílny</t>
  </si>
  <si>
    <t>775</t>
  </si>
  <si>
    <t>Podlahy skládané</t>
  </si>
  <si>
    <t>775541811</t>
  </si>
  <si>
    <t>Demontáž podlah plovoucích lepených do suti</t>
  </si>
  <si>
    <t>1369976637</t>
  </si>
  <si>
    <t>Demontáž plovoucích podlah laminátových, dýhovaných, vinylových ap. lepených</t>
  </si>
  <si>
    <t>https://podminky.urs.cz/item/CS_URS_2024_02/775541811</t>
  </si>
  <si>
    <t>-41158212</t>
  </si>
  <si>
    <t>430209581</t>
  </si>
  <si>
    <t>64,94*1,1 "Přepočtené koeficientem množství</t>
  </si>
  <si>
    <t>1105962398</t>
  </si>
  <si>
    <t>24,3</t>
  </si>
  <si>
    <t>21,4</t>
  </si>
  <si>
    <t>-2087695990</t>
  </si>
  <si>
    <t>45,7*1,02 "Přepočtené koeficientem množství</t>
  </si>
  <si>
    <t>-52206690</t>
  </si>
  <si>
    <t>-1144091406</t>
  </si>
  <si>
    <t>-1498302298</t>
  </si>
  <si>
    <t>1249366004</t>
  </si>
  <si>
    <t>2*1</t>
  </si>
  <si>
    <t>1,6*2</t>
  </si>
  <si>
    <t>-957702363</t>
  </si>
  <si>
    <t>5,2*1,1 "Přepočtené koeficientem množství</t>
  </si>
  <si>
    <t>-1127889772</t>
  </si>
  <si>
    <t>2+1,6+2</t>
  </si>
  <si>
    <t>-1682895260</t>
  </si>
  <si>
    <t>10,6*1,05 'Přepočtené koeficientem množství</t>
  </si>
  <si>
    <t>1979816362</t>
  </si>
  <si>
    <t>-988811016</t>
  </si>
  <si>
    <t>-242298213</t>
  </si>
  <si>
    <t>-1468299009</t>
  </si>
  <si>
    <t>-1057342150</t>
  </si>
  <si>
    <t>-1240152561</t>
  </si>
  <si>
    <t>1317874683</t>
  </si>
  <si>
    <t>-1308710780</t>
  </si>
  <si>
    <t>736361921</t>
  </si>
  <si>
    <t>1343089645</t>
  </si>
  <si>
    <t>34 - ZŠ Pěší - Pracovní dílny - interiér</t>
  </si>
  <si>
    <t>201</t>
  </si>
  <si>
    <t>Dílenský pracovní stůl pro učitele, podrobnější popis uveden v TZ D</t>
  </si>
  <si>
    <t>840956110</t>
  </si>
  <si>
    <t>202</t>
  </si>
  <si>
    <t>Dílenský pracovní stůl pro žáky, podrobnější popis uveden v TZ D</t>
  </si>
  <si>
    <t>-1757895547</t>
  </si>
  <si>
    <t>203</t>
  </si>
  <si>
    <t>697077065</t>
  </si>
  <si>
    <t>204</t>
  </si>
  <si>
    <t>Dílenská židle, podrobnější popis uveden v TZ D</t>
  </si>
  <si>
    <t>1367275073</t>
  </si>
  <si>
    <t>206</t>
  </si>
  <si>
    <t>Dílenský regál, podrobnější popis uveden v TZ D</t>
  </si>
  <si>
    <t>901806875</t>
  </si>
  <si>
    <t>207</t>
  </si>
  <si>
    <t>-1997280685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</si>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</sst>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10239211" TargetMode="External" /><Relationship Id="rId2" Type="http://schemas.openxmlformats.org/officeDocument/2006/relationships/hyperlink" Target="https://podminky.urs.cz/item/CS_URS_2024_02/317142442" TargetMode="External" /><Relationship Id="rId3" Type="http://schemas.openxmlformats.org/officeDocument/2006/relationships/hyperlink" Target="https://podminky.urs.cz/item/CS_URS_2024_02/317941123" TargetMode="External" /><Relationship Id="rId4" Type="http://schemas.openxmlformats.org/officeDocument/2006/relationships/hyperlink" Target="https://podminky.urs.cz/item/CS_URS_2024_02/317944321" TargetMode="External" /><Relationship Id="rId5" Type="http://schemas.openxmlformats.org/officeDocument/2006/relationships/hyperlink" Target="https://podminky.urs.cz/item/CS_URS_2024_02/342272225" TargetMode="External" /><Relationship Id="rId6" Type="http://schemas.openxmlformats.org/officeDocument/2006/relationships/hyperlink" Target="https://podminky.urs.cz/item/CS_URS_2024_02/342291121" TargetMode="External" /><Relationship Id="rId7" Type="http://schemas.openxmlformats.org/officeDocument/2006/relationships/hyperlink" Target="https://podminky.urs.cz/item/CS_URS_2024_02/434311114" TargetMode="External" /><Relationship Id="rId8" Type="http://schemas.openxmlformats.org/officeDocument/2006/relationships/hyperlink" Target="https://podminky.urs.cz/item/CS_URS_2024_02/434351141" TargetMode="External" /><Relationship Id="rId9" Type="http://schemas.openxmlformats.org/officeDocument/2006/relationships/hyperlink" Target="https://podminky.urs.cz/item/CS_URS_2024_02/434351142" TargetMode="External" /><Relationship Id="rId10" Type="http://schemas.openxmlformats.org/officeDocument/2006/relationships/hyperlink" Target="https://podminky.urs.cz/item/CS_URS_2024_02/436234216" TargetMode="External" /><Relationship Id="rId11" Type="http://schemas.openxmlformats.org/officeDocument/2006/relationships/hyperlink" Target="https://podminky.urs.cz/item/CS_URS_2024_02/611311131" TargetMode="External" /><Relationship Id="rId12" Type="http://schemas.openxmlformats.org/officeDocument/2006/relationships/hyperlink" Target="https://podminky.urs.cz/item/CS_URS_2024_02/612142001" TargetMode="External" /><Relationship Id="rId13" Type="http://schemas.openxmlformats.org/officeDocument/2006/relationships/hyperlink" Target="https://podminky.urs.cz/item/CS_URS_2024_02/612311131" TargetMode="External" /><Relationship Id="rId14" Type="http://schemas.openxmlformats.org/officeDocument/2006/relationships/hyperlink" Target="https://podminky.urs.cz/item/CS_URS_2024_02/612321121" TargetMode="External" /><Relationship Id="rId15" Type="http://schemas.openxmlformats.org/officeDocument/2006/relationships/hyperlink" Target="https://podminky.urs.cz/item/CS_URS_2024_02/612325121" TargetMode="External" /><Relationship Id="rId16" Type="http://schemas.openxmlformats.org/officeDocument/2006/relationships/hyperlink" Target="https://podminky.urs.cz/item/CS_URS_2024_02/612325225" TargetMode="External" /><Relationship Id="rId17" Type="http://schemas.openxmlformats.org/officeDocument/2006/relationships/hyperlink" Target="https://podminky.urs.cz/item/CS_URS_2024_02/631312141" TargetMode="External" /><Relationship Id="rId18" Type="http://schemas.openxmlformats.org/officeDocument/2006/relationships/hyperlink" Target="https://podminky.urs.cz/item/CS_URS_2024_02/632451234" TargetMode="External" /><Relationship Id="rId19" Type="http://schemas.openxmlformats.org/officeDocument/2006/relationships/hyperlink" Target="https://podminky.urs.cz/item/CS_URS_2024_02/632451292" TargetMode="External" /><Relationship Id="rId20" Type="http://schemas.openxmlformats.org/officeDocument/2006/relationships/hyperlink" Target="https://podminky.urs.cz/item/CS_URS_2024_02/642942111" TargetMode="External" /><Relationship Id="rId21" Type="http://schemas.openxmlformats.org/officeDocument/2006/relationships/hyperlink" Target="https://podminky.urs.cz/item/CS_URS_2024_02/949101111" TargetMode="External" /><Relationship Id="rId22" Type="http://schemas.openxmlformats.org/officeDocument/2006/relationships/hyperlink" Target="https://podminky.urs.cz/item/CS_URS_2024_02/952901111" TargetMode="External" /><Relationship Id="rId23" Type="http://schemas.openxmlformats.org/officeDocument/2006/relationships/hyperlink" Target="https://podminky.urs.cz/item/CS_URS_2024_02/953961213" TargetMode="External" /><Relationship Id="rId24" Type="http://schemas.openxmlformats.org/officeDocument/2006/relationships/hyperlink" Target="https://podminky.urs.cz/item/CS_URS_2024_02/953965121" TargetMode="External" /><Relationship Id="rId25" Type="http://schemas.openxmlformats.org/officeDocument/2006/relationships/hyperlink" Target="https://podminky.urs.cz/item/CS_URS_2024_02/962031132" TargetMode="External" /><Relationship Id="rId26" Type="http://schemas.openxmlformats.org/officeDocument/2006/relationships/hyperlink" Target="https://podminky.urs.cz/item/CS_URS_2024_02/962032231" TargetMode="External" /><Relationship Id="rId27" Type="http://schemas.openxmlformats.org/officeDocument/2006/relationships/hyperlink" Target="https://podminky.urs.cz/item/CS_URS_2024_02/965045113" TargetMode="External" /><Relationship Id="rId28" Type="http://schemas.openxmlformats.org/officeDocument/2006/relationships/hyperlink" Target="https://podminky.urs.cz/item/CS_URS_2024_02/968072455" TargetMode="External" /><Relationship Id="rId29" Type="http://schemas.openxmlformats.org/officeDocument/2006/relationships/hyperlink" Target="https://podminky.urs.cz/item/CS_URS_2024_02/971033641" TargetMode="External" /><Relationship Id="rId30" Type="http://schemas.openxmlformats.org/officeDocument/2006/relationships/hyperlink" Target="https://podminky.urs.cz/item/CS_URS_2024_02/974031132" TargetMode="External" /><Relationship Id="rId31" Type="http://schemas.openxmlformats.org/officeDocument/2006/relationships/hyperlink" Target="https://podminky.urs.cz/item/CS_URS_2024_02/974031142" TargetMode="External" /><Relationship Id="rId32" Type="http://schemas.openxmlformats.org/officeDocument/2006/relationships/hyperlink" Target="https://podminky.urs.cz/item/CS_URS_2024_02/974031264" TargetMode="External" /><Relationship Id="rId33" Type="http://schemas.openxmlformats.org/officeDocument/2006/relationships/hyperlink" Target="https://podminky.urs.cz/item/CS_URS_2024_02/974042532" TargetMode="External" /><Relationship Id="rId34" Type="http://schemas.openxmlformats.org/officeDocument/2006/relationships/hyperlink" Target="https://podminky.urs.cz/item/CS_URS_2024_02/974042553" TargetMode="External" /><Relationship Id="rId35" Type="http://schemas.openxmlformats.org/officeDocument/2006/relationships/hyperlink" Target="https://podminky.urs.cz/item/CS_URS_2024_02/978035127" TargetMode="External" /><Relationship Id="rId36" Type="http://schemas.openxmlformats.org/officeDocument/2006/relationships/hyperlink" Target="https://podminky.urs.cz/item/CS_URS_2024_02/997013211" TargetMode="External" /><Relationship Id="rId37" Type="http://schemas.openxmlformats.org/officeDocument/2006/relationships/hyperlink" Target="https://podminky.urs.cz/item/CS_URS_2024_02/997013501" TargetMode="External" /><Relationship Id="rId38" Type="http://schemas.openxmlformats.org/officeDocument/2006/relationships/hyperlink" Target="https://podminky.urs.cz/item/CS_URS_2024_02/997013509" TargetMode="External" /><Relationship Id="rId39" Type="http://schemas.openxmlformats.org/officeDocument/2006/relationships/hyperlink" Target="https://podminky.urs.cz/item/CS_URS_2024_02/997013869" TargetMode="External" /><Relationship Id="rId40" Type="http://schemas.openxmlformats.org/officeDocument/2006/relationships/hyperlink" Target="https://podminky.urs.cz/item/CS_URS_2024_02/998018001" TargetMode="External" /><Relationship Id="rId41" Type="http://schemas.openxmlformats.org/officeDocument/2006/relationships/hyperlink" Target="https://podminky.urs.cz/item/CS_URS_2024_02/713110851" TargetMode="External" /><Relationship Id="rId42" Type="http://schemas.openxmlformats.org/officeDocument/2006/relationships/hyperlink" Target="https://podminky.urs.cz/item/CS_URS_2024_02/714111401" TargetMode="External" /><Relationship Id="rId43" Type="http://schemas.openxmlformats.org/officeDocument/2006/relationships/hyperlink" Target="https://podminky.urs.cz/item/CS_URS_2024_02/998714201" TargetMode="External" /><Relationship Id="rId44" Type="http://schemas.openxmlformats.org/officeDocument/2006/relationships/hyperlink" Target="https://podminky.urs.cz/item/CS_URS_2024_02/721171913" TargetMode="External" /><Relationship Id="rId45" Type="http://schemas.openxmlformats.org/officeDocument/2006/relationships/hyperlink" Target="https://podminky.urs.cz/item/CS_URS_2024_02/721174042" TargetMode="External" /><Relationship Id="rId46" Type="http://schemas.openxmlformats.org/officeDocument/2006/relationships/hyperlink" Target="https://podminky.urs.cz/item/CS_URS_2024_02/721174043" TargetMode="External" /><Relationship Id="rId47" Type="http://schemas.openxmlformats.org/officeDocument/2006/relationships/hyperlink" Target="https://podminky.urs.cz/item/CS_URS_2024_02/721226511" TargetMode="External" /><Relationship Id="rId48" Type="http://schemas.openxmlformats.org/officeDocument/2006/relationships/hyperlink" Target="https://podminky.urs.cz/item/CS_URS_2024_02/721290111" TargetMode="External" /><Relationship Id="rId49" Type="http://schemas.openxmlformats.org/officeDocument/2006/relationships/hyperlink" Target="https://podminky.urs.cz/item/CS_URS_2024_02/998721101" TargetMode="External" /><Relationship Id="rId50" Type="http://schemas.openxmlformats.org/officeDocument/2006/relationships/hyperlink" Target="https://podminky.urs.cz/item/CS_URS_2024_02/722131912" TargetMode="External" /><Relationship Id="rId51" Type="http://schemas.openxmlformats.org/officeDocument/2006/relationships/hyperlink" Target="https://podminky.urs.cz/item/CS_URS_2024_02/722174002" TargetMode="External" /><Relationship Id="rId52" Type="http://schemas.openxmlformats.org/officeDocument/2006/relationships/hyperlink" Target="https://podminky.urs.cz/item/CS_URS_2024_02/722181231" TargetMode="External" /><Relationship Id="rId53" Type="http://schemas.openxmlformats.org/officeDocument/2006/relationships/hyperlink" Target="https://podminky.urs.cz/item/CS_URS_2024_02/722290234" TargetMode="External" /><Relationship Id="rId54" Type="http://schemas.openxmlformats.org/officeDocument/2006/relationships/hyperlink" Target="https://podminky.urs.cz/item/CS_URS_2024_02/998722101" TargetMode="External" /><Relationship Id="rId55" Type="http://schemas.openxmlformats.org/officeDocument/2006/relationships/hyperlink" Target="https://podminky.urs.cz/item/CS_URS_2024_02/725110811" TargetMode="External" /><Relationship Id="rId56" Type="http://schemas.openxmlformats.org/officeDocument/2006/relationships/hyperlink" Target="https://podminky.urs.cz/item/CS_URS_2024_02/725210821" TargetMode="External" /><Relationship Id="rId57" Type="http://schemas.openxmlformats.org/officeDocument/2006/relationships/hyperlink" Target="https://podminky.urs.cz/item/CS_URS_2024_02/725211617" TargetMode="External" /><Relationship Id="rId58" Type="http://schemas.openxmlformats.org/officeDocument/2006/relationships/hyperlink" Target="https://podminky.urs.cz/item/CS_URS_2024_02/725220832" TargetMode="External" /><Relationship Id="rId59" Type="http://schemas.openxmlformats.org/officeDocument/2006/relationships/hyperlink" Target="https://podminky.urs.cz/item/CS_URS_2024_02/725310823" TargetMode="External" /><Relationship Id="rId60" Type="http://schemas.openxmlformats.org/officeDocument/2006/relationships/hyperlink" Target="https://podminky.urs.cz/item/CS_URS_2024_02/725311121" TargetMode="External" /><Relationship Id="rId61" Type="http://schemas.openxmlformats.org/officeDocument/2006/relationships/hyperlink" Target="https://podminky.urs.cz/item/CS_URS_2024_02/725819401" TargetMode="External" /><Relationship Id="rId62" Type="http://schemas.openxmlformats.org/officeDocument/2006/relationships/hyperlink" Target="https://podminky.urs.cz/item/CS_URS_2024_02/725821329" TargetMode="External" /><Relationship Id="rId63" Type="http://schemas.openxmlformats.org/officeDocument/2006/relationships/hyperlink" Target="https://podminky.urs.cz/item/CS_URS_2024_02/725822611" TargetMode="External" /><Relationship Id="rId64" Type="http://schemas.openxmlformats.org/officeDocument/2006/relationships/hyperlink" Target="https://podminky.urs.cz/item/CS_URS_2024_02/998725101" TargetMode="External" /><Relationship Id="rId65" Type="http://schemas.openxmlformats.org/officeDocument/2006/relationships/hyperlink" Target="https://podminky.urs.cz/item/CS_URS_2024_02/733110803" TargetMode="External" /><Relationship Id="rId66" Type="http://schemas.openxmlformats.org/officeDocument/2006/relationships/hyperlink" Target="https://podminky.urs.cz/item/CS_URS_2024_02/733111103" TargetMode="External" /><Relationship Id="rId67" Type="http://schemas.openxmlformats.org/officeDocument/2006/relationships/hyperlink" Target="https://podminky.urs.cz/item/CS_URS_2024_02/733111104" TargetMode="External" /><Relationship Id="rId68" Type="http://schemas.openxmlformats.org/officeDocument/2006/relationships/hyperlink" Target="https://podminky.urs.cz/item/CS_URS_2024_02/733111105" TargetMode="External" /><Relationship Id="rId69" Type="http://schemas.openxmlformats.org/officeDocument/2006/relationships/hyperlink" Target="https://podminky.urs.cz/item/CS_URS_2024_02/733190107" TargetMode="External" /><Relationship Id="rId70" Type="http://schemas.openxmlformats.org/officeDocument/2006/relationships/hyperlink" Target="https://podminky.urs.cz/item/CS_URS_2024_02/733191925" TargetMode="External" /><Relationship Id="rId71" Type="http://schemas.openxmlformats.org/officeDocument/2006/relationships/hyperlink" Target="https://podminky.urs.cz/item/CS_URS_2024_02/998733101" TargetMode="External" /><Relationship Id="rId72" Type="http://schemas.openxmlformats.org/officeDocument/2006/relationships/hyperlink" Target="https://podminky.urs.cz/item/CS_URS_2024_02/734221545" TargetMode="External" /><Relationship Id="rId73" Type="http://schemas.openxmlformats.org/officeDocument/2006/relationships/hyperlink" Target="https://podminky.urs.cz/item/CS_URS_2024_02/734222812" TargetMode="External" /><Relationship Id="rId74" Type="http://schemas.openxmlformats.org/officeDocument/2006/relationships/hyperlink" Target="https://podminky.urs.cz/item/CS_URS_2024_02/734261233" TargetMode="External" /><Relationship Id="rId75" Type="http://schemas.openxmlformats.org/officeDocument/2006/relationships/hyperlink" Target="https://podminky.urs.cz/item/CS_URS_2024_02/735000912" TargetMode="External" /><Relationship Id="rId76" Type="http://schemas.openxmlformats.org/officeDocument/2006/relationships/hyperlink" Target="https://podminky.urs.cz/item/CS_URS_2024_02/735111810" TargetMode="External" /><Relationship Id="rId77" Type="http://schemas.openxmlformats.org/officeDocument/2006/relationships/hyperlink" Target="https://podminky.urs.cz/item/CS_URS_2024_02/735151581" TargetMode="External" /><Relationship Id="rId78" Type="http://schemas.openxmlformats.org/officeDocument/2006/relationships/hyperlink" Target="https://podminky.urs.cz/item/CS_URS_2024_02/998735101" TargetMode="External" /><Relationship Id="rId79" Type="http://schemas.openxmlformats.org/officeDocument/2006/relationships/hyperlink" Target="https://podminky.urs.cz/item/CS_URS_2024_02/761111111" TargetMode="External" /><Relationship Id="rId80" Type="http://schemas.openxmlformats.org/officeDocument/2006/relationships/hyperlink" Target="https://podminky.urs.cz/item/CS_URS_2024_02/998761101" TargetMode="External" /><Relationship Id="rId81" Type="http://schemas.openxmlformats.org/officeDocument/2006/relationships/hyperlink" Target="https://podminky.urs.cz/item/CS_URS_2024_02/763164635" TargetMode="External" /><Relationship Id="rId82" Type="http://schemas.openxmlformats.org/officeDocument/2006/relationships/hyperlink" Target="https://podminky.urs.cz/item/CS_URS_2024_02/998763301" TargetMode="External" /><Relationship Id="rId83" Type="http://schemas.openxmlformats.org/officeDocument/2006/relationships/hyperlink" Target="https://podminky.urs.cz/item/CS_URS_2024_02/766221811" TargetMode="External" /><Relationship Id="rId84" Type="http://schemas.openxmlformats.org/officeDocument/2006/relationships/hyperlink" Target="https://podminky.urs.cz/item/CS_URS_2024_02/766231814" TargetMode="External" /><Relationship Id="rId85" Type="http://schemas.openxmlformats.org/officeDocument/2006/relationships/hyperlink" Target="https://podminky.urs.cz/item/CS_URS_2024_02/766660001" TargetMode="External" /><Relationship Id="rId86" Type="http://schemas.openxmlformats.org/officeDocument/2006/relationships/hyperlink" Target="https://podminky.urs.cz/item/CS_URS_2024_02/766660728" TargetMode="External" /><Relationship Id="rId87" Type="http://schemas.openxmlformats.org/officeDocument/2006/relationships/hyperlink" Target="https://podminky.urs.cz/item/CS_URS_2024_02/766660729" TargetMode="External" /><Relationship Id="rId88" Type="http://schemas.openxmlformats.org/officeDocument/2006/relationships/hyperlink" Target="https://podminky.urs.cz/item/CS_URS_2024_02/766812840" TargetMode="External" /><Relationship Id="rId89" Type="http://schemas.openxmlformats.org/officeDocument/2006/relationships/hyperlink" Target="https://podminky.urs.cz/item/CS_URS_2024_02/998766201" TargetMode="External" /><Relationship Id="rId90" Type="http://schemas.openxmlformats.org/officeDocument/2006/relationships/hyperlink" Target="https://podminky.urs.cz/item/CS_URS_2024_02/767221001" TargetMode="External" /><Relationship Id="rId91" Type="http://schemas.openxmlformats.org/officeDocument/2006/relationships/hyperlink" Target="https://podminky.urs.cz/item/CS_URS_2024_02/767995113" TargetMode="External" /><Relationship Id="rId92" Type="http://schemas.openxmlformats.org/officeDocument/2006/relationships/hyperlink" Target="https://podminky.urs.cz/item/CS_URS_2024_02/998767201" TargetMode="External" /><Relationship Id="rId93" Type="http://schemas.openxmlformats.org/officeDocument/2006/relationships/hyperlink" Target="https://podminky.urs.cz/item/CS_URS_2024_02/771571810" TargetMode="External" /><Relationship Id="rId94" Type="http://schemas.openxmlformats.org/officeDocument/2006/relationships/hyperlink" Target="https://podminky.urs.cz/item/CS_URS_2024_02/776201812" TargetMode="External" /><Relationship Id="rId95" Type="http://schemas.openxmlformats.org/officeDocument/2006/relationships/hyperlink" Target="https://podminky.urs.cz/item/CS_URS_2024_02/776232111" TargetMode="External" /><Relationship Id="rId96" Type="http://schemas.openxmlformats.org/officeDocument/2006/relationships/hyperlink" Target="https://podminky.urs.cz/item/CS_URS_2024_02/776411112" TargetMode="External" /><Relationship Id="rId97" Type="http://schemas.openxmlformats.org/officeDocument/2006/relationships/hyperlink" Target="https://podminky.urs.cz/item/CS_URS_2024_02/998776101" TargetMode="External" /><Relationship Id="rId98" Type="http://schemas.openxmlformats.org/officeDocument/2006/relationships/hyperlink" Target="https://podminky.urs.cz/item/CS_URS_2024_02/781121011" TargetMode="External" /><Relationship Id="rId99" Type="http://schemas.openxmlformats.org/officeDocument/2006/relationships/hyperlink" Target="https://podminky.urs.cz/item/CS_URS_2024_02/781151031" TargetMode="External" /><Relationship Id="rId100" Type="http://schemas.openxmlformats.org/officeDocument/2006/relationships/hyperlink" Target="https://podminky.urs.cz/item/CS_URS_2024_02/781471810" TargetMode="External" /><Relationship Id="rId101" Type="http://schemas.openxmlformats.org/officeDocument/2006/relationships/hyperlink" Target="https://podminky.urs.cz/item/CS_URS_2024_02/781474114" TargetMode="External" /><Relationship Id="rId102" Type="http://schemas.openxmlformats.org/officeDocument/2006/relationships/hyperlink" Target="https://podminky.urs.cz/item/CS_URS_2024_02/781492251" TargetMode="External" /><Relationship Id="rId103" Type="http://schemas.openxmlformats.org/officeDocument/2006/relationships/hyperlink" Target="https://podminky.urs.cz/item/CS_URS_2024_02/781495211" TargetMode="External" /><Relationship Id="rId104" Type="http://schemas.openxmlformats.org/officeDocument/2006/relationships/hyperlink" Target="https://podminky.urs.cz/item/CS_URS_2024_02/998781101" TargetMode="External" /><Relationship Id="rId105" Type="http://schemas.openxmlformats.org/officeDocument/2006/relationships/hyperlink" Target="https://podminky.urs.cz/item/CS_URS_2024_02/783601325" TargetMode="External" /><Relationship Id="rId106" Type="http://schemas.openxmlformats.org/officeDocument/2006/relationships/hyperlink" Target="https://podminky.urs.cz/item/CS_URS_2024_02/783614551" TargetMode="External" /><Relationship Id="rId107" Type="http://schemas.openxmlformats.org/officeDocument/2006/relationships/hyperlink" Target="https://podminky.urs.cz/item/CS_URS_2024_02/783615551" TargetMode="External" /><Relationship Id="rId108" Type="http://schemas.openxmlformats.org/officeDocument/2006/relationships/hyperlink" Target="https://podminky.urs.cz/item/CS_URS_2024_02/783617611" TargetMode="External" /><Relationship Id="rId109" Type="http://schemas.openxmlformats.org/officeDocument/2006/relationships/hyperlink" Target="https://podminky.urs.cz/item/CS_URS_2024_02/783624141" TargetMode="External" /><Relationship Id="rId110" Type="http://schemas.openxmlformats.org/officeDocument/2006/relationships/hyperlink" Target="https://podminky.urs.cz/item/CS_URS_2024_02/783627147" TargetMode="External" /><Relationship Id="rId111" Type="http://schemas.openxmlformats.org/officeDocument/2006/relationships/hyperlink" Target="https://podminky.urs.cz/item/CS_URS_2024_02/784121001" TargetMode="External" /><Relationship Id="rId112" Type="http://schemas.openxmlformats.org/officeDocument/2006/relationships/hyperlink" Target="https://podminky.urs.cz/item/CS_URS_2024_02/784171101" TargetMode="External" /><Relationship Id="rId113" Type="http://schemas.openxmlformats.org/officeDocument/2006/relationships/hyperlink" Target="https://podminky.urs.cz/item/CS_URS_2024_02/784181111" TargetMode="External" /><Relationship Id="rId114" Type="http://schemas.openxmlformats.org/officeDocument/2006/relationships/hyperlink" Target="https://podminky.urs.cz/item/CS_URS_2024_02/784211101" TargetMode="External" /><Relationship Id="rId115" Type="http://schemas.openxmlformats.org/officeDocument/2006/relationships/hyperlink" Target="https://podminky.urs.cz/item/CS_URS_2024_02/460941211" TargetMode="External" /><Relationship Id="rId116" Type="http://schemas.openxmlformats.org/officeDocument/2006/relationships/hyperlink" Target="https://podminky.urs.cz/item/CS_URS_2024_02/460941233" TargetMode="External" /><Relationship Id="rId1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12325121" TargetMode="External" /><Relationship Id="rId2" Type="http://schemas.openxmlformats.org/officeDocument/2006/relationships/hyperlink" Target="https://podminky.urs.cz/item/CS_URS_2024_02/632451234" TargetMode="External" /><Relationship Id="rId3" Type="http://schemas.openxmlformats.org/officeDocument/2006/relationships/hyperlink" Target="https://podminky.urs.cz/item/CS_URS_2024_02/632451292" TargetMode="External" /><Relationship Id="rId4" Type="http://schemas.openxmlformats.org/officeDocument/2006/relationships/hyperlink" Target="https://podminky.urs.cz/item/CS_URS_2024_02/642942611" TargetMode="External" /><Relationship Id="rId5" Type="http://schemas.openxmlformats.org/officeDocument/2006/relationships/hyperlink" Target="https://podminky.urs.cz/item/CS_URS_2024_02/949101111" TargetMode="External" /><Relationship Id="rId6" Type="http://schemas.openxmlformats.org/officeDocument/2006/relationships/hyperlink" Target="https://podminky.urs.cz/item/CS_URS_2024_02/952901111" TargetMode="External" /><Relationship Id="rId7" Type="http://schemas.openxmlformats.org/officeDocument/2006/relationships/hyperlink" Target="https://podminky.urs.cz/item/CS_URS_2024_02/965045113" TargetMode="External" /><Relationship Id="rId8" Type="http://schemas.openxmlformats.org/officeDocument/2006/relationships/hyperlink" Target="https://podminky.urs.cz/item/CS_URS_2024_02/974031132" TargetMode="External" /><Relationship Id="rId9" Type="http://schemas.openxmlformats.org/officeDocument/2006/relationships/hyperlink" Target="https://podminky.urs.cz/item/CS_URS_2024_02/974031142" TargetMode="External" /><Relationship Id="rId10" Type="http://schemas.openxmlformats.org/officeDocument/2006/relationships/hyperlink" Target="https://podminky.urs.cz/item/CS_URS_2024_02/978035127" TargetMode="External" /><Relationship Id="rId11" Type="http://schemas.openxmlformats.org/officeDocument/2006/relationships/hyperlink" Target="https://podminky.urs.cz/item/CS_URS_2024_02/997013211" TargetMode="External" /><Relationship Id="rId12" Type="http://schemas.openxmlformats.org/officeDocument/2006/relationships/hyperlink" Target="https://podminky.urs.cz/item/CS_URS_2024_02/997013501" TargetMode="External" /><Relationship Id="rId13" Type="http://schemas.openxmlformats.org/officeDocument/2006/relationships/hyperlink" Target="https://podminky.urs.cz/item/CS_URS_2024_02/997013509" TargetMode="External" /><Relationship Id="rId14" Type="http://schemas.openxmlformats.org/officeDocument/2006/relationships/hyperlink" Target="https://podminky.urs.cz/item/CS_URS_2024_02/997013869" TargetMode="External" /><Relationship Id="rId15" Type="http://schemas.openxmlformats.org/officeDocument/2006/relationships/hyperlink" Target="https://podminky.urs.cz/item/CS_URS_2024_02/998018001" TargetMode="External" /><Relationship Id="rId16" Type="http://schemas.openxmlformats.org/officeDocument/2006/relationships/hyperlink" Target="https://podminky.urs.cz/item/CS_URS_2024_02/714121011" TargetMode="External" /><Relationship Id="rId17" Type="http://schemas.openxmlformats.org/officeDocument/2006/relationships/hyperlink" Target="https://podminky.urs.cz/item/CS_URS_2024_02/998714101" TargetMode="External" /><Relationship Id="rId18" Type="http://schemas.openxmlformats.org/officeDocument/2006/relationships/hyperlink" Target="https://podminky.urs.cz/item/CS_URS_2024_02/721171913" TargetMode="External" /><Relationship Id="rId19" Type="http://schemas.openxmlformats.org/officeDocument/2006/relationships/hyperlink" Target="https://podminky.urs.cz/item/CS_URS_2024_02/721174043" TargetMode="External" /><Relationship Id="rId20" Type="http://schemas.openxmlformats.org/officeDocument/2006/relationships/hyperlink" Target="https://podminky.urs.cz/item/CS_URS_2024_02/721290111" TargetMode="External" /><Relationship Id="rId21" Type="http://schemas.openxmlformats.org/officeDocument/2006/relationships/hyperlink" Target="https://podminky.urs.cz/item/CS_URS_2024_02/998721101" TargetMode="External" /><Relationship Id="rId22" Type="http://schemas.openxmlformats.org/officeDocument/2006/relationships/hyperlink" Target="https://podminky.urs.cz/item/CS_URS_2024_02/722131912" TargetMode="External" /><Relationship Id="rId23" Type="http://schemas.openxmlformats.org/officeDocument/2006/relationships/hyperlink" Target="https://podminky.urs.cz/item/CS_URS_2024_02/722174002" TargetMode="External" /><Relationship Id="rId24" Type="http://schemas.openxmlformats.org/officeDocument/2006/relationships/hyperlink" Target="https://podminky.urs.cz/item/CS_URS_2024_02/722181231" TargetMode="External" /><Relationship Id="rId25" Type="http://schemas.openxmlformats.org/officeDocument/2006/relationships/hyperlink" Target="https://podminky.urs.cz/item/CS_URS_2024_02/722290234" TargetMode="External" /><Relationship Id="rId26" Type="http://schemas.openxmlformats.org/officeDocument/2006/relationships/hyperlink" Target="https://podminky.urs.cz/item/CS_URS_2024_02/998722101" TargetMode="External" /><Relationship Id="rId27" Type="http://schemas.openxmlformats.org/officeDocument/2006/relationships/hyperlink" Target="https://podminky.urs.cz/item/CS_URS_2024_02/725210821" TargetMode="External" /><Relationship Id="rId28" Type="http://schemas.openxmlformats.org/officeDocument/2006/relationships/hyperlink" Target="https://podminky.urs.cz/item/CS_URS_2024_02/725310823" TargetMode="External" /><Relationship Id="rId29" Type="http://schemas.openxmlformats.org/officeDocument/2006/relationships/hyperlink" Target="https://podminky.urs.cz/item/CS_URS_2024_02/725311111" TargetMode="External" /><Relationship Id="rId30" Type="http://schemas.openxmlformats.org/officeDocument/2006/relationships/hyperlink" Target="https://podminky.urs.cz/item/CS_URS_2024_02/725610810" TargetMode="External" /><Relationship Id="rId31" Type="http://schemas.openxmlformats.org/officeDocument/2006/relationships/hyperlink" Target="https://podminky.urs.cz/item/CS_URS_2024_02/725819401" TargetMode="External" /><Relationship Id="rId32" Type="http://schemas.openxmlformats.org/officeDocument/2006/relationships/hyperlink" Target="https://podminky.urs.cz/item/CS_URS_2024_02/725820802" TargetMode="External" /><Relationship Id="rId33" Type="http://schemas.openxmlformats.org/officeDocument/2006/relationships/hyperlink" Target="https://podminky.urs.cz/item/CS_URS_2024_02/725821329" TargetMode="External" /><Relationship Id="rId34" Type="http://schemas.openxmlformats.org/officeDocument/2006/relationships/hyperlink" Target="https://podminky.urs.cz/item/CS_URS_2024_02/725850800" TargetMode="External" /><Relationship Id="rId35" Type="http://schemas.openxmlformats.org/officeDocument/2006/relationships/hyperlink" Target="https://podminky.urs.cz/item/CS_URS_2024_02/998725101" TargetMode="External" /><Relationship Id="rId36" Type="http://schemas.openxmlformats.org/officeDocument/2006/relationships/hyperlink" Target="https://podminky.urs.cz/item/CS_URS_2024_02/763111417" TargetMode="External" /><Relationship Id="rId37" Type="http://schemas.openxmlformats.org/officeDocument/2006/relationships/hyperlink" Target="https://podminky.urs.cz/item/CS_URS_2024_02/763111712" TargetMode="External" /><Relationship Id="rId38" Type="http://schemas.openxmlformats.org/officeDocument/2006/relationships/hyperlink" Target="https://podminky.urs.cz/item/CS_URS_2024_02/763111714" TargetMode="External" /><Relationship Id="rId39" Type="http://schemas.openxmlformats.org/officeDocument/2006/relationships/hyperlink" Target="https://podminky.urs.cz/item/CS_URS_2024_02/763264581" TargetMode="External" /><Relationship Id="rId40" Type="http://schemas.openxmlformats.org/officeDocument/2006/relationships/hyperlink" Target="https://podminky.urs.cz/item/CS_URS_2024_02/998763100" TargetMode="External" /><Relationship Id="rId41" Type="http://schemas.openxmlformats.org/officeDocument/2006/relationships/hyperlink" Target="https://podminky.urs.cz/item/CS_URS_2024_02/766660002" TargetMode="External" /><Relationship Id="rId42" Type="http://schemas.openxmlformats.org/officeDocument/2006/relationships/hyperlink" Target="https://podminky.urs.cz/item/CS_URS_2024_02/766660728" TargetMode="External" /><Relationship Id="rId43" Type="http://schemas.openxmlformats.org/officeDocument/2006/relationships/hyperlink" Target="https://podminky.urs.cz/item/CS_URS_2024_02/766660729" TargetMode="External" /><Relationship Id="rId44" Type="http://schemas.openxmlformats.org/officeDocument/2006/relationships/hyperlink" Target="https://podminky.urs.cz/item/CS_URS_2024_02/766812830" TargetMode="External" /><Relationship Id="rId45" Type="http://schemas.openxmlformats.org/officeDocument/2006/relationships/hyperlink" Target="https://podminky.urs.cz/item/CS_URS_2024_02/998766201" TargetMode="External" /><Relationship Id="rId46" Type="http://schemas.openxmlformats.org/officeDocument/2006/relationships/hyperlink" Target="https://podminky.urs.cz/item/CS_URS_2024_02/771571810" TargetMode="External" /><Relationship Id="rId47" Type="http://schemas.openxmlformats.org/officeDocument/2006/relationships/hyperlink" Target="https://podminky.urs.cz/item/CS_URS_2024_02/775541811" TargetMode="External" /><Relationship Id="rId48" Type="http://schemas.openxmlformats.org/officeDocument/2006/relationships/hyperlink" Target="https://podminky.urs.cz/item/CS_URS_2024_02/776232111" TargetMode="External" /><Relationship Id="rId49" Type="http://schemas.openxmlformats.org/officeDocument/2006/relationships/hyperlink" Target="https://podminky.urs.cz/item/CS_URS_2024_02/776411112" TargetMode="External" /><Relationship Id="rId50" Type="http://schemas.openxmlformats.org/officeDocument/2006/relationships/hyperlink" Target="https://podminky.urs.cz/item/CS_URS_2024_02/998776101" TargetMode="External" /><Relationship Id="rId51" Type="http://schemas.openxmlformats.org/officeDocument/2006/relationships/hyperlink" Target="https://podminky.urs.cz/item/CS_URS_2024_02/781121011" TargetMode="External" /><Relationship Id="rId52" Type="http://schemas.openxmlformats.org/officeDocument/2006/relationships/hyperlink" Target="https://podminky.urs.cz/item/CS_URS_2024_02/781151031" TargetMode="External" /><Relationship Id="rId53" Type="http://schemas.openxmlformats.org/officeDocument/2006/relationships/hyperlink" Target="https://podminky.urs.cz/item/CS_URS_2024_02/781474114" TargetMode="External" /><Relationship Id="rId54" Type="http://schemas.openxmlformats.org/officeDocument/2006/relationships/hyperlink" Target="https://podminky.urs.cz/item/CS_URS_2024_02/781492251" TargetMode="External" /><Relationship Id="rId55" Type="http://schemas.openxmlformats.org/officeDocument/2006/relationships/hyperlink" Target="https://podminky.urs.cz/item/CS_URS_2024_02/781495211" TargetMode="External" /><Relationship Id="rId56" Type="http://schemas.openxmlformats.org/officeDocument/2006/relationships/hyperlink" Target="https://podminky.urs.cz/item/CS_URS_2024_02/998781101" TargetMode="External" /><Relationship Id="rId57" Type="http://schemas.openxmlformats.org/officeDocument/2006/relationships/hyperlink" Target="https://podminky.urs.cz/item/CS_URS_2024_02/784121001" TargetMode="External" /><Relationship Id="rId58" Type="http://schemas.openxmlformats.org/officeDocument/2006/relationships/hyperlink" Target="https://podminky.urs.cz/item/CS_URS_2024_02/784171101" TargetMode="External" /><Relationship Id="rId59" Type="http://schemas.openxmlformats.org/officeDocument/2006/relationships/hyperlink" Target="https://podminky.urs.cz/item/CS_URS_2024_02/784181111" TargetMode="External" /><Relationship Id="rId60" Type="http://schemas.openxmlformats.org/officeDocument/2006/relationships/hyperlink" Target="https://podminky.urs.cz/item/CS_URS_2024_02/784211101" TargetMode="External" /><Relationship Id="rId61" Type="http://schemas.openxmlformats.org/officeDocument/2006/relationships/hyperlink" Target="https://podminky.urs.cz/item/CS_URS_2024_02/460941211" TargetMode="External" /><Relationship Id="rId62" Type="http://schemas.openxmlformats.org/officeDocument/2006/relationships/hyperlink" Target="https://podminky.urs.cz/item/CS_URS_2024_02/460941233" TargetMode="External" /><Relationship Id="rId6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Modernizace učeben ZŠ Slezská Ostrava II (PD, AD, IČ)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Slezská Ostrava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Městský obvod Slezská Ostrava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Kapego projekt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Pavel Klus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'31 - ZŠ Pěší - Cvičná kuc...'!J30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'31 - ZŠ Pěší - Cvičná kuc...'!P107</f>
        <v>0</v>
      </c>
      <c r="AV55" s="122">
        <f>'31 - ZŠ Pěší - Cvičná kuc...'!J33</f>
        <v>0</v>
      </c>
      <c r="AW55" s="122">
        <f>'31 - ZŠ Pěší - Cvičná kuc...'!J34</f>
        <v>0</v>
      </c>
      <c r="AX55" s="122">
        <f>'31 - ZŠ Pěší - Cvičná kuc...'!J35</f>
        <v>0</v>
      </c>
      <c r="AY55" s="122">
        <f>'31 - ZŠ Pěší - Cvičná kuc...'!J36</f>
        <v>0</v>
      </c>
      <c r="AZ55" s="122">
        <f>'31 - ZŠ Pěší - Cvičná kuc...'!F33</f>
        <v>0</v>
      </c>
      <c r="BA55" s="122">
        <f>'31 - ZŠ Pěší - Cvičná kuc...'!F34</f>
        <v>0</v>
      </c>
      <c r="BB55" s="122">
        <f>'31 - ZŠ Pěší - Cvičná kuc...'!F35</f>
        <v>0</v>
      </c>
      <c r="BC55" s="122">
        <f>'31 - ZŠ Pěší - Cvičná kuc...'!F36</f>
        <v>0</v>
      </c>
      <c r="BD55" s="124">
        <f>'31 - ZŠ Pěší - Cvičná kuc...'!F37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'32 - ZŠ Pěší - Cvičná kuc...'!J30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'32 - ZŠ Pěší - Cvičná kuc...'!P81</f>
        <v>0</v>
      </c>
      <c r="AV56" s="122">
        <f>'32 - ZŠ Pěší - Cvičná kuc...'!J33</f>
        <v>0</v>
      </c>
      <c r="AW56" s="122">
        <f>'32 - ZŠ Pěší - Cvičná kuc...'!J34</f>
        <v>0</v>
      </c>
      <c r="AX56" s="122">
        <f>'32 - ZŠ Pěší - Cvičná kuc...'!J35</f>
        <v>0</v>
      </c>
      <c r="AY56" s="122">
        <f>'32 - ZŠ Pěší - Cvičná kuc...'!J36</f>
        <v>0</v>
      </c>
      <c r="AZ56" s="122">
        <f>'32 - ZŠ Pěší - Cvičná kuc...'!F33</f>
        <v>0</v>
      </c>
      <c r="BA56" s="122">
        <f>'32 - ZŠ Pěší - Cvičná kuc...'!F34</f>
        <v>0</v>
      </c>
      <c r="BB56" s="122">
        <f>'32 - ZŠ Pěší - Cvičná kuc...'!F35</f>
        <v>0</v>
      </c>
      <c r="BC56" s="122">
        <f>'32 - ZŠ Pěší - Cvičná kuc...'!F36</f>
        <v>0</v>
      </c>
      <c r="BD56" s="124">
        <f>'32 - ZŠ Pěší - Cvičná kuc...'!F37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24.7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'33 - ZŠ Pěší - Pracovní d...'!J30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'33 - ZŠ Pěší - Pracovní d...'!P99</f>
        <v>0</v>
      </c>
      <c r="AV57" s="122">
        <f>'33 - ZŠ Pěší - Pracovní d...'!J33</f>
        <v>0</v>
      </c>
      <c r="AW57" s="122">
        <f>'33 - ZŠ Pěší - Pracovní d...'!J34</f>
        <v>0</v>
      </c>
      <c r="AX57" s="122">
        <f>'33 - ZŠ Pěší - Pracovní d...'!J35</f>
        <v>0</v>
      </c>
      <c r="AY57" s="122">
        <f>'33 - ZŠ Pěší - Pracovní d...'!J36</f>
        <v>0</v>
      </c>
      <c r="AZ57" s="122">
        <f>'33 - ZŠ Pěší - Pracovní d...'!F33</f>
        <v>0</v>
      </c>
      <c r="BA57" s="122">
        <f>'33 - ZŠ Pěší - Pracovní d...'!F34</f>
        <v>0</v>
      </c>
      <c r="BB57" s="122">
        <f>'33 - ZŠ Pěší - Pracovní d...'!F35</f>
        <v>0</v>
      </c>
      <c r="BC57" s="122">
        <f>'33 - ZŠ Pěší - Pracovní d...'!F36</f>
        <v>0</v>
      </c>
      <c r="BD57" s="124">
        <f>'33 - ZŠ Pěší - Pracovní d...'!F37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16.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'34 - ZŠ Pěší - Pracovní d...'!J30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6">
        <v>0</v>
      </c>
      <c r="AT58" s="127">
        <f>ROUND(SUM(AV58:AW58),2)</f>
        <v>0</v>
      </c>
      <c r="AU58" s="128">
        <f>'34 - ZŠ Pěší - Pracovní d...'!P81</f>
        <v>0</v>
      </c>
      <c r="AV58" s="127">
        <f>'34 - ZŠ Pěší - Pracovní d...'!J33</f>
        <v>0</v>
      </c>
      <c r="AW58" s="127">
        <f>'34 - ZŠ Pěší - Pracovní d...'!J34</f>
        <v>0</v>
      </c>
      <c r="AX58" s="127">
        <f>'34 - ZŠ Pěší - Pracovní d...'!J35</f>
        <v>0</v>
      </c>
      <c r="AY58" s="127">
        <f>'34 - ZŠ Pěší - Pracovní d...'!J36</f>
        <v>0</v>
      </c>
      <c r="AZ58" s="127">
        <f>'34 - ZŠ Pěší - Pracovní d...'!F33</f>
        <v>0</v>
      </c>
      <c r="BA58" s="127">
        <f>'34 - ZŠ Pěší - Pracovní d...'!F34</f>
        <v>0</v>
      </c>
      <c r="BB58" s="127">
        <f>'34 - ZŠ Pěší - Pracovní d...'!F35</f>
        <v>0</v>
      </c>
      <c r="BC58" s="127">
        <f>'34 - ZŠ Pěší - Pracovní d...'!F36</f>
        <v>0</v>
      </c>
      <c r="BD58" s="129">
        <f>'34 - ZŠ Pěší - Pracovní d...'!F37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9Koj2Ji6dJoy1rc8nqsCAVCNbir0Y4akvavWaqaUEaci6XdVUdu8/LBWRVM9c+wMz0if3emBZu/Ib1xpWkEhBg==" hashValue="rN1dWPO2zmY2mihUAPrDUI5EPToSGfWLBcSsQ2fwAJz05J06oeLesdmOrvL5Mv7lDOnRCU6s/GN2/IQFiHhWP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31 - ZŠ Pěší - Cvičná kuc...'!C2" display="/"/>
    <hyperlink ref="A56" location="'32 - ZŠ Pěší - Cvičná kuc...'!C2" display="/"/>
    <hyperlink ref="A57" location="'33 - ZŠ Pěší - Pracovní d...'!C2" display="/"/>
    <hyperlink ref="A58" location="'34 - ZŠ Pěší - Pracovní 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učeben ZŠ Slezská Ostrava II (PD, AD, IČ)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ROUND(J107,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ROUND((SUM(BE107:BE738)),  2)</f>
        <v>0</v>
      </c>
      <c r="G33" s="40"/>
      <c r="H33" s="40"/>
      <c r="I33" s="150">
        <v>0.20999999999999999</v>
      </c>
      <c r="J33" s="149">
        <f>ROUND(((SUM(BE107:BE738))*I33),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ROUND((SUM(BF107:BF738)),  2)</f>
        <v>0</v>
      </c>
      <c r="G34" s="40"/>
      <c r="H34" s="40"/>
      <c r="I34" s="150">
        <v>0.14999999999999999</v>
      </c>
      <c r="J34" s="149">
        <f>ROUND(((SUM(BF107:BF738))*I34),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ROUND((SUM(BG107:BG738)),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ROUND((SUM(BH107:BH738)),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ROUND((SUM(BI107:BI738)),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učeben ZŠ Slezská Ostrava II (PD, AD, IČ)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31 - ZŠ Pěší - Cvičná kuchyňka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Slezská Ostrava</v>
      </c>
      <c r="G52" s="42"/>
      <c r="H52" s="42"/>
      <c r="I52" s="34" t="s">
        <v>23</v>
      </c>
      <c r="J52" s="74" t="str">
        <f>IF(J12="","",J12)</f>
        <v>30. 11. 2021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Městský obvod Slezská Ostrava</v>
      </c>
      <c r="G54" s="42"/>
      <c r="H54" s="42"/>
      <c r="I54" s="34" t="s">
        <v>31</v>
      </c>
      <c r="J54" s="38" t="str">
        <f>E21</f>
        <v>Kapego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Klus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J107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J108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J109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J143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J159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6"/>
      <c r="J64" s="177">
        <f>J252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104</v>
      </c>
      <c r="E65" s="176"/>
      <c r="F65" s="176"/>
      <c r="G65" s="176"/>
      <c r="H65" s="176"/>
      <c r="I65" s="176"/>
      <c r="J65" s="177">
        <f>J351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105</v>
      </c>
      <c r="E66" s="176"/>
      <c r="F66" s="176"/>
      <c r="G66" s="176"/>
      <c r="H66" s="176"/>
      <c r="I66" s="176"/>
      <c r="J66" s="177">
        <f>J365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106</v>
      </c>
      <c r="E67" s="170"/>
      <c r="F67" s="170"/>
      <c r="G67" s="170"/>
      <c r="H67" s="170"/>
      <c r="I67" s="170"/>
      <c r="J67" s="171">
        <f>J369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107</v>
      </c>
      <c r="E68" s="176"/>
      <c r="F68" s="176"/>
      <c r="G68" s="176"/>
      <c r="H68" s="176"/>
      <c r="I68" s="176"/>
      <c r="J68" s="177">
        <f>J370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108</v>
      </c>
      <c r="E69" s="176"/>
      <c r="F69" s="176"/>
      <c r="G69" s="176"/>
      <c r="H69" s="176"/>
      <c r="I69" s="176"/>
      <c r="J69" s="177">
        <f>J376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109</v>
      </c>
      <c r="E70" s="176"/>
      <c r="F70" s="176"/>
      <c r="G70" s="176"/>
      <c r="H70" s="176"/>
      <c r="I70" s="176"/>
      <c r="J70" s="177">
        <f>J387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110</v>
      </c>
      <c r="E71" s="176"/>
      <c r="F71" s="176"/>
      <c r="G71" s="176"/>
      <c r="H71" s="176"/>
      <c r="I71" s="176"/>
      <c r="J71" s="177">
        <f>J406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111</v>
      </c>
      <c r="E72" s="176"/>
      <c r="F72" s="176"/>
      <c r="G72" s="176"/>
      <c r="H72" s="176"/>
      <c r="I72" s="176"/>
      <c r="J72" s="177">
        <f>J422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112</v>
      </c>
      <c r="E73" s="176"/>
      <c r="F73" s="176"/>
      <c r="G73" s="176"/>
      <c r="H73" s="176"/>
      <c r="I73" s="176"/>
      <c r="J73" s="177">
        <f>J457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113</v>
      </c>
      <c r="E74" s="176"/>
      <c r="F74" s="176"/>
      <c r="G74" s="176"/>
      <c r="H74" s="176"/>
      <c r="I74" s="176"/>
      <c r="J74" s="177">
        <f>J479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114</v>
      </c>
      <c r="E75" s="176"/>
      <c r="F75" s="176"/>
      <c r="G75" s="176"/>
      <c r="H75" s="176"/>
      <c r="I75" s="176"/>
      <c r="J75" s="177">
        <f>J489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115</v>
      </c>
      <c r="E76" s="176"/>
      <c r="F76" s="176"/>
      <c r="G76" s="176"/>
      <c r="H76" s="176"/>
      <c r="I76" s="176"/>
      <c r="J76" s="177">
        <f>J502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116</v>
      </c>
      <c r="E77" s="176"/>
      <c r="F77" s="176"/>
      <c r="G77" s="176"/>
      <c r="H77" s="176"/>
      <c r="I77" s="176"/>
      <c r="J77" s="177">
        <f>J511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117</v>
      </c>
      <c r="E78" s="176"/>
      <c r="F78" s="176"/>
      <c r="G78" s="176"/>
      <c r="H78" s="176"/>
      <c r="I78" s="176"/>
      <c r="J78" s="177">
        <f>J522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118</v>
      </c>
      <c r="E79" s="176"/>
      <c r="F79" s="176"/>
      <c r="G79" s="176"/>
      <c r="H79" s="176"/>
      <c r="I79" s="176"/>
      <c r="J79" s="177">
        <f>J552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119</v>
      </c>
      <c r="E80" s="176"/>
      <c r="F80" s="176"/>
      <c r="G80" s="176"/>
      <c r="H80" s="176"/>
      <c r="I80" s="176"/>
      <c r="J80" s="177">
        <f>J577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120</v>
      </c>
      <c r="E81" s="176"/>
      <c r="F81" s="176"/>
      <c r="G81" s="176"/>
      <c r="H81" s="176"/>
      <c r="I81" s="176"/>
      <c r="J81" s="177">
        <f>J586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121</v>
      </c>
      <c r="E82" s="176"/>
      <c r="F82" s="176"/>
      <c r="G82" s="176"/>
      <c r="H82" s="176"/>
      <c r="I82" s="176"/>
      <c r="J82" s="177">
        <f>J624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122</v>
      </c>
      <c r="E83" s="176"/>
      <c r="F83" s="176"/>
      <c r="G83" s="176"/>
      <c r="H83" s="176"/>
      <c r="I83" s="176"/>
      <c r="J83" s="177">
        <f>J666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123</v>
      </c>
      <c r="E84" s="176"/>
      <c r="F84" s="176"/>
      <c r="G84" s="176"/>
      <c r="H84" s="176"/>
      <c r="I84" s="176"/>
      <c r="J84" s="177">
        <f>J686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67"/>
      <c r="C85" s="168"/>
      <c r="D85" s="169" t="s">
        <v>124</v>
      </c>
      <c r="E85" s="170"/>
      <c r="F85" s="170"/>
      <c r="G85" s="170"/>
      <c r="H85" s="170"/>
      <c r="I85" s="170"/>
      <c r="J85" s="171">
        <f>J728</f>
        <v>0</v>
      </c>
      <c r="K85" s="168"/>
      <c r="L85" s="172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73"/>
      <c r="C86" s="174"/>
      <c r="D86" s="175" t="s">
        <v>125</v>
      </c>
      <c r="E86" s="176"/>
      <c r="F86" s="176"/>
      <c r="G86" s="176"/>
      <c r="H86" s="176"/>
      <c r="I86" s="176"/>
      <c r="J86" s="177">
        <f>J729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3"/>
      <c r="C87" s="174"/>
      <c r="D87" s="175" t="s">
        <v>126</v>
      </c>
      <c r="E87" s="176"/>
      <c r="F87" s="176"/>
      <c r="G87" s="176"/>
      <c r="H87" s="176"/>
      <c r="I87" s="176"/>
      <c r="J87" s="177">
        <f>J732</f>
        <v>0</v>
      </c>
      <c r="K87" s="174"/>
      <c r="L87" s="17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3" s="2" customFormat="1" ht="6.96" customHeight="1">
      <c r="A93" s="40"/>
      <c r="B93" s="63"/>
      <c r="C93" s="64"/>
      <c r="D93" s="64"/>
      <c r="E93" s="64"/>
      <c r="F93" s="64"/>
      <c r="G93" s="64"/>
      <c r="H93" s="64"/>
      <c r="I93" s="64"/>
      <c r="J93" s="64"/>
      <c r="K93" s="64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4.96" customHeight="1">
      <c r="A94" s="40"/>
      <c r="B94" s="41"/>
      <c r="C94" s="25" t="s">
        <v>127</v>
      </c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16</v>
      </c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6.5" customHeight="1">
      <c r="A97" s="40"/>
      <c r="B97" s="41"/>
      <c r="C97" s="42"/>
      <c r="D97" s="42"/>
      <c r="E97" s="162" t="str">
        <f>E7</f>
        <v>Modernizace učeben ZŠ Slezská Ostrava II (PD, AD, IČ)</v>
      </c>
      <c r="F97" s="34"/>
      <c r="G97" s="34"/>
      <c r="H97" s="34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93</v>
      </c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71" t="str">
        <f>E9</f>
        <v>31 - ZŠ Pěší - Cvičná kuchyňka - stavební část</v>
      </c>
      <c r="F99" s="42"/>
      <c r="G99" s="42"/>
      <c r="H99" s="42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2" customHeight="1">
      <c r="A101" s="40"/>
      <c r="B101" s="41"/>
      <c r="C101" s="34" t="s">
        <v>21</v>
      </c>
      <c r="D101" s="42"/>
      <c r="E101" s="42"/>
      <c r="F101" s="29" t="str">
        <f>F12</f>
        <v>Slezská Ostrava</v>
      </c>
      <c r="G101" s="42"/>
      <c r="H101" s="42"/>
      <c r="I101" s="34" t="s">
        <v>23</v>
      </c>
      <c r="J101" s="74" t="str">
        <f>IF(J12="","",J12)</f>
        <v>30. 11. 2021</v>
      </c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5.15" customHeight="1">
      <c r="A103" s="40"/>
      <c r="B103" s="41"/>
      <c r="C103" s="34" t="s">
        <v>25</v>
      </c>
      <c r="D103" s="42"/>
      <c r="E103" s="42"/>
      <c r="F103" s="29" t="str">
        <f>E15</f>
        <v>Městský obvod Slezská Ostrava</v>
      </c>
      <c r="G103" s="42"/>
      <c r="H103" s="42"/>
      <c r="I103" s="34" t="s">
        <v>31</v>
      </c>
      <c r="J103" s="38" t="str">
        <f>E21</f>
        <v>Kapego projekt s.r.o.</v>
      </c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5.15" customHeight="1">
      <c r="A104" s="40"/>
      <c r="B104" s="41"/>
      <c r="C104" s="34" t="s">
        <v>29</v>
      </c>
      <c r="D104" s="42"/>
      <c r="E104" s="42"/>
      <c r="F104" s="29" t="str">
        <f>IF(E18="","",E18)</f>
        <v>Vyplň údaj</v>
      </c>
      <c r="G104" s="42"/>
      <c r="H104" s="42"/>
      <c r="I104" s="34" t="s">
        <v>34</v>
      </c>
      <c r="J104" s="38" t="str">
        <f>E24</f>
        <v>Pavel Klus</v>
      </c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0.32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13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11" customFormat="1" ht="29.28" customHeight="1">
      <c r="A106" s="179"/>
      <c r="B106" s="180"/>
      <c r="C106" s="181" t="s">
        <v>128</v>
      </c>
      <c r="D106" s="182" t="s">
        <v>57</v>
      </c>
      <c r="E106" s="182" t="s">
        <v>53</v>
      </c>
      <c r="F106" s="182" t="s">
        <v>54</v>
      </c>
      <c r="G106" s="182" t="s">
        <v>129</v>
      </c>
      <c r="H106" s="182" t="s">
        <v>130</v>
      </c>
      <c r="I106" s="182" t="s">
        <v>131</v>
      </c>
      <c r="J106" s="182" t="s">
        <v>97</v>
      </c>
      <c r="K106" s="183" t="s">
        <v>132</v>
      </c>
      <c r="L106" s="184"/>
      <c r="M106" s="94" t="s">
        <v>19</v>
      </c>
      <c r="N106" s="95" t="s">
        <v>42</v>
      </c>
      <c r="O106" s="95" t="s">
        <v>133</v>
      </c>
      <c r="P106" s="95" t="s">
        <v>134</v>
      </c>
      <c r="Q106" s="95" t="s">
        <v>135</v>
      </c>
      <c r="R106" s="95" t="s">
        <v>136</v>
      </c>
      <c r="S106" s="95" t="s">
        <v>137</v>
      </c>
      <c r="T106" s="96" t="s">
        <v>138</v>
      </c>
      <c r="U106" s="179"/>
      <c r="V106" s="179"/>
      <c r="W106" s="179"/>
      <c r="X106" s="179"/>
      <c r="Y106" s="179"/>
      <c r="Z106" s="179"/>
      <c r="AA106" s="179"/>
      <c r="AB106" s="179"/>
      <c r="AC106" s="179"/>
      <c r="AD106" s="179"/>
      <c r="AE106" s="179"/>
    </row>
    <row r="107" s="2" customFormat="1" ht="22.8" customHeight="1">
      <c r="A107" s="40"/>
      <c r="B107" s="41"/>
      <c r="C107" s="101" t="s">
        <v>139</v>
      </c>
      <c r="D107" s="42"/>
      <c r="E107" s="42"/>
      <c r="F107" s="42"/>
      <c r="G107" s="42"/>
      <c r="H107" s="42"/>
      <c r="I107" s="42"/>
      <c r="J107" s="185">
        <f>BK107</f>
        <v>0</v>
      </c>
      <c r="K107" s="42"/>
      <c r="L107" s="46"/>
      <c r="M107" s="97"/>
      <c r="N107" s="186"/>
      <c r="O107" s="98"/>
      <c r="P107" s="187">
        <f>P108+P369+P728</f>
        <v>0</v>
      </c>
      <c r="Q107" s="98"/>
      <c r="R107" s="187">
        <f>R108+R369+R728</f>
        <v>17.814111370000003</v>
      </c>
      <c r="S107" s="98"/>
      <c r="T107" s="188">
        <f>T108+T369+T728</f>
        <v>24.6669096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71</v>
      </c>
      <c r="AU107" s="19" t="s">
        <v>98</v>
      </c>
      <c r="BK107" s="189">
        <f>BK108+BK369+BK728</f>
        <v>0</v>
      </c>
    </row>
    <row r="108" s="12" customFormat="1" ht="25.92" customHeight="1">
      <c r="A108" s="12"/>
      <c r="B108" s="190"/>
      <c r="C108" s="191"/>
      <c r="D108" s="192" t="s">
        <v>71</v>
      </c>
      <c r="E108" s="193" t="s">
        <v>140</v>
      </c>
      <c r="F108" s="193" t="s">
        <v>141</v>
      </c>
      <c r="G108" s="191"/>
      <c r="H108" s="191"/>
      <c r="I108" s="194"/>
      <c r="J108" s="195">
        <f>BK108</f>
        <v>0</v>
      </c>
      <c r="K108" s="191"/>
      <c r="L108" s="196"/>
      <c r="M108" s="197"/>
      <c r="N108" s="198"/>
      <c r="O108" s="198"/>
      <c r="P108" s="199">
        <f>P109+P143+P159+P252+P351+P365</f>
        <v>0</v>
      </c>
      <c r="Q108" s="198"/>
      <c r="R108" s="199">
        <f>R109+R143+R159+R252+R351+R365</f>
        <v>15.644229650000002</v>
      </c>
      <c r="S108" s="198"/>
      <c r="T108" s="200">
        <f>T109+T143+T159+T252+T351+T365</f>
        <v>20.2179626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80</v>
      </c>
      <c r="AT108" s="202" t="s">
        <v>71</v>
      </c>
      <c r="AU108" s="202" t="s">
        <v>72</v>
      </c>
      <c r="AY108" s="201" t="s">
        <v>142</v>
      </c>
      <c r="BK108" s="203">
        <f>BK109+BK143+BK159+BK252+BK351+BK365</f>
        <v>0</v>
      </c>
    </row>
    <row r="109" s="12" customFormat="1" ht="22.8" customHeight="1">
      <c r="A109" s="12"/>
      <c r="B109" s="190"/>
      <c r="C109" s="191"/>
      <c r="D109" s="192" t="s">
        <v>71</v>
      </c>
      <c r="E109" s="204" t="s">
        <v>143</v>
      </c>
      <c r="F109" s="204" t="s">
        <v>144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SUM(P110:P142)</f>
        <v>0</v>
      </c>
      <c r="Q109" s="198"/>
      <c r="R109" s="199">
        <f>SUM(R110:R142)</f>
        <v>2.5690347500000001</v>
      </c>
      <c r="S109" s="198"/>
      <c r="T109" s="200">
        <f>SUM(T110:T142)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80</v>
      </c>
      <c r="AT109" s="202" t="s">
        <v>71</v>
      </c>
      <c r="AU109" s="202" t="s">
        <v>80</v>
      </c>
      <c r="AY109" s="201" t="s">
        <v>142</v>
      </c>
      <c r="BK109" s="203">
        <f>SUM(BK110:BK142)</f>
        <v>0</v>
      </c>
    </row>
    <row r="110" s="2" customFormat="1" ht="24.15" customHeight="1">
      <c r="A110" s="40"/>
      <c r="B110" s="41"/>
      <c r="C110" s="206" t="s">
        <v>80</v>
      </c>
      <c r="D110" s="206" t="s">
        <v>145</v>
      </c>
      <c r="E110" s="207" t="s">
        <v>146</v>
      </c>
      <c r="F110" s="208" t="s">
        <v>147</v>
      </c>
      <c r="G110" s="209" t="s">
        <v>148</v>
      </c>
      <c r="H110" s="210">
        <v>0.90000000000000002</v>
      </c>
      <c r="I110" s="211"/>
      <c r="J110" s="212">
        <f>ROUND(I110*H110,2)</f>
        <v>0</v>
      </c>
      <c r="K110" s="208" t="s">
        <v>149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1.8775</v>
      </c>
      <c r="R110" s="215">
        <f>Q110*H110</f>
        <v>1.6897500000000001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150</v>
      </c>
      <c r="AT110" s="217" t="s">
        <v>145</v>
      </c>
      <c r="AU110" s="217" t="s">
        <v>82</v>
      </c>
      <c r="AY110" s="19" t="s">
        <v>142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150</v>
      </c>
      <c r="BM110" s="217" t="s">
        <v>151</v>
      </c>
    </row>
    <row r="111" s="2" customFormat="1">
      <c r="A111" s="40"/>
      <c r="B111" s="41"/>
      <c r="C111" s="42"/>
      <c r="D111" s="219" t="s">
        <v>152</v>
      </c>
      <c r="E111" s="42"/>
      <c r="F111" s="220" t="s">
        <v>153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152</v>
      </c>
      <c r="AU111" s="19" t="s">
        <v>82</v>
      </c>
    </row>
    <row r="112" s="2" customFormat="1">
      <c r="A112" s="40"/>
      <c r="B112" s="41"/>
      <c r="C112" s="42"/>
      <c r="D112" s="224" t="s">
        <v>154</v>
      </c>
      <c r="E112" s="42"/>
      <c r="F112" s="225" t="s">
        <v>155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154</v>
      </c>
      <c r="AU112" s="19" t="s">
        <v>82</v>
      </c>
    </row>
    <row r="113" s="13" customFormat="1">
      <c r="A113" s="13"/>
      <c r="B113" s="226"/>
      <c r="C113" s="227"/>
      <c r="D113" s="219" t="s">
        <v>156</v>
      </c>
      <c r="E113" s="228" t="s">
        <v>19</v>
      </c>
      <c r="F113" s="229" t="s">
        <v>157</v>
      </c>
      <c r="G113" s="227"/>
      <c r="H113" s="228" t="s">
        <v>19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156</v>
      </c>
      <c r="AU113" s="235" t="s">
        <v>82</v>
      </c>
      <c r="AV113" s="13" t="s">
        <v>80</v>
      </c>
      <c r="AW113" s="13" t="s">
        <v>33</v>
      </c>
      <c r="AX113" s="13" t="s">
        <v>72</v>
      </c>
      <c r="AY113" s="235" t="s">
        <v>142</v>
      </c>
    </row>
    <row r="114" s="14" customFormat="1">
      <c r="A114" s="14"/>
      <c r="B114" s="236"/>
      <c r="C114" s="237"/>
      <c r="D114" s="219" t="s">
        <v>156</v>
      </c>
      <c r="E114" s="238" t="s">
        <v>19</v>
      </c>
      <c r="F114" s="239" t="s">
        <v>158</v>
      </c>
      <c r="G114" s="237"/>
      <c r="H114" s="240">
        <v>0.90000000000000002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156</v>
      </c>
      <c r="AU114" s="246" t="s">
        <v>82</v>
      </c>
      <c r="AV114" s="14" t="s">
        <v>82</v>
      </c>
      <c r="AW114" s="14" t="s">
        <v>33</v>
      </c>
      <c r="AX114" s="14" t="s">
        <v>80</v>
      </c>
      <c r="AY114" s="246" t="s">
        <v>142</v>
      </c>
    </row>
    <row r="115" s="2" customFormat="1" ht="33" customHeight="1">
      <c r="A115" s="40"/>
      <c r="B115" s="41"/>
      <c r="C115" s="206" t="s">
        <v>82</v>
      </c>
      <c r="D115" s="206" t="s">
        <v>145</v>
      </c>
      <c r="E115" s="207" t="s">
        <v>159</v>
      </c>
      <c r="F115" s="208" t="s">
        <v>160</v>
      </c>
      <c r="G115" s="209" t="s">
        <v>161</v>
      </c>
      <c r="H115" s="210">
        <v>1</v>
      </c>
      <c r="I115" s="211"/>
      <c r="J115" s="212">
        <f>ROUND(I115*H115,2)</f>
        <v>0</v>
      </c>
      <c r="K115" s="208" t="s">
        <v>149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0.03193</v>
      </c>
      <c r="R115" s="215">
        <f>Q115*H115</f>
        <v>0.03193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150</v>
      </c>
      <c r="AT115" s="217" t="s">
        <v>145</v>
      </c>
      <c r="AU115" s="217" t="s">
        <v>82</v>
      </c>
      <c r="AY115" s="19" t="s">
        <v>142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150</v>
      </c>
      <c r="BM115" s="217" t="s">
        <v>162</v>
      </c>
    </row>
    <row r="116" s="2" customFormat="1">
      <c r="A116" s="40"/>
      <c r="B116" s="41"/>
      <c r="C116" s="42"/>
      <c r="D116" s="219" t="s">
        <v>152</v>
      </c>
      <c r="E116" s="42"/>
      <c r="F116" s="220" t="s">
        <v>163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152</v>
      </c>
      <c r="AU116" s="19" t="s">
        <v>82</v>
      </c>
    </row>
    <row r="117" s="2" customFormat="1">
      <c r="A117" s="40"/>
      <c r="B117" s="41"/>
      <c r="C117" s="42"/>
      <c r="D117" s="224" t="s">
        <v>154</v>
      </c>
      <c r="E117" s="42"/>
      <c r="F117" s="225" t="s">
        <v>164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154</v>
      </c>
      <c r="AU117" s="19" t="s">
        <v>82</v>
      </c>
    </row>
    <row r="118" s="2" customFormat="1" ht="37.8" customHeight="1">
      <c r="A118" s="40"/>
      <c r="B118" s="41"/>
      <c r="C118" s="206" t="s">
        <v>143</v>
      </c>
      <c r="D118" s="206" t="s">
        <v>145</v>
      </c>
      <c r="E118" s="207" t="s">
        <v>165</v>
      </c>
      <c r="F118" s="208" t="s">
        <v>166</v>
      </c>
      <c r="G118" s="209" t="s">
        <v>167</v>
      </c>
      <c r="H118" s="210">
        <v>0.47499999999999998</v>
      </c>
      <c r="I118" s="211"/>
      <c r="J118" s="212">
        <f>ROUND(I118*H118,2)</f>
        <v>0</v>
      </c>
      <c r="K118" s="208" t="s">
        <v>149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0.017090000000000001</v>
      </c>
      <c r="R118" s="215">
        <f>Q118*H118</f>
        <v>0.00811775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150</v>
      </c>
      <c r="AT118" s="217" t="s">
        <v>145</v>
      </c>
      <c r="AU118" s="217" t="s">
        <v>82</v>
      </c>
      <c r="AY118" s="19" t="s">
        <v>142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150</v>
      </c>
      <c r="BM118" s="217" t="s">
        <v>168</v>
      </c>
    </row>
    <row r="119" s="2" customFormat="1">
      <c r="A119" s="40"/>
      <c r="B119" s="41"/>
      <c r="C119" s="42"/>
      <c r="D119" s="219" t="s">
        <v>152</v>
      </c>
      <c r="E119" s="42"/>
      <c r="F119" s="220" t="s">
        <v>169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82</v>
      </c>
    </row>
    <row r="120" s="2" customFormat="1">
      <c r="A120" s="40"/>
      <c r="B120" s="41"/>
      <c r="C120" s="42"/>
      <c r="D120" s="224" t="s">
        <v>154</v>
      </c>
      <c r="E120" s="42"/>
      <c r="F120" s="225" t="s">
        <v>170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154</v>
      </c>
      <c r="AU120" s="19" t="s">
        <v>82</v>
      </c>
    </row>
    <row r="121" s="14" customFormat="1">
      <c r="A121" s="14"/>
      <c r="B121" s="236"/>
      <c r="C121" s="237"/>
      <c r="D121" s="219" t="s">
        <v>156</v>
      </c>
      <c r="E121" s="238" t="s">
        <v>19</v>
      </c>
      <c r="F121" s="239" t="s">
        <v>171</v>
      </c>
      <c r="G121" s="237"/>
      <c r="H121" s="240">
        <v>0.26800000000000002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156</v>
      </c>
      <c r="AU121" s="246" t="s">
        <v>82</v>
      </c>
      <c r="AV121" s="14" t="s">
        <v>82</v>
      </c>
      <c r="AW121" s="14" t="s">
        <v>33</v>
      </c>
      <c r="AX121" s="14" t="s">
        <v>72</v>
      </c>
      <c r="AY121" s="246" t="s">
        <v>142</v>
      </c>
    </row>
    <row r="122" s="14" customFormat="1">
      <c r="A122" s="14"/>
      <c r="B122" s="236"/>
      <c r="C122" s="237"/>
      <c r="D122" s="219" t="s">
        <v>156</v>
      </c>
      <c r="E122" s="238" t="s">
        <v>19</v>
      </c>
      <c r="F122" s="239" t="s">
        <v>172</v>
      </c>
      <c r="G122" s="237"/>
      <c r="H122" s="240">
        <v>0.20699999999999999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156</v>
      </c>
      <c r="AU122" s="246" t="s">
        <v>82</v>
      </c>
      <c r="AV122" s="14" t="s">
        <v>82</v>
      </c>
      <c r="AW122" s="14" t="s">
        <v>33</v>
      </c>
      <c r="AX122" s="14" t="s">
        <v>72</v>
      </c>
      <c r="AY122" s="246" t="s">
        <v>142</v>
      </c>
    </row>
    <row r="123" s="15" customFormat="1">
      <c r="A123" s="15"/>
      <c r="B123" s="247"/>
      <c r="C123" s="248"/>
      <c r="D123" s="219" t="s">
        <v>156</v>
      </c>
      <c r="E123" s="249" t="s">
        <v>19</v>
      </c>
      <c r="F123" s="250" t="s">
        <v>173</v>
      </c>
      <c r="G123" s="248"/>
      <c r="H123" s="251">
        <v>0.47499999999999998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156</v>
      </c>
      <c r="AU123" s="257" t="s">
        <v>82</v>
      </c>
      <c r="AV123" s="15" t="s">
        <v>150</v>
      </c>
      <c r="AW123" s="15" t="s">
        <v>33</v>
      </c>
      <c r="AX123" s="15" t="s">
        <v>80</v>
      </c>
      <c r="AY123" s="257" t="s">
        <v>142</v>
      </c>
    </row>
    <row r="124" s="2" customFormat="1" ht="24.15" customHeight="1">
      <c r="A124" s="40"/>
      <c r="B124" s="41"/>
      <c r="C124" s="258" t="s">
        <v>150</v>
      </c>
      <c r="D124" s="258" t="s">
        <v>174</v>
      </c>
      <c r="E124" s="259" t="s">
        <v>175</v>
      </c>
      <c r="F124" s="260" t="s">
        <v>176</v>
      </c>
      <c r="G124" s="261" t="s">
        <v>167</v>
      </c>
      <c r="H124" s="262">
        <v>0.48899999999999999</v>
      </c>
      <c r="I124" s="263"/>
      <c r="J124" s="264">
        <f>ROUND(I124*H124,2)</f>
        <v>0</v>
      </c>
      <c r="K124" s="260" t="s">
        <v>149</v>
      </c>
      <c r="L124" s="265"/>
      <c r="M124" s="266" t="s">
        <v>19</v>
      </c>
      <c r="N124" s="267" t="s">
        <v>43</v>
      </c>
      <c r="O124" s="86"/>
      <c r="P124" s="215">
        <f>O124*H124</f>
        <v>0</v>
      </c>
      <c r="Q124" s="215">
        <v>1</v>
      </c>
      <c r="R124" s="215">
        <f>Q124*H124</f>
        <v>0.48899999999999999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177</v>
      </c>
      <c r="AT124" s="217" t="s">
        <v>174</v>
      </c>
      <c r="AU124" s="217" t="s">
        <v>82</v>
      </c>
      <c r="AY124" s="19" t="s">
        <v>142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150</v>
      </c>
      <c r="BM124" s="217" t="s">
        <v>178</v>
      </c>
    </row>
    <row r="125" s="2" customFormat="1">
      <c r="A125" s="40"/>
      <c r="B125" s="41"/>
      <c r="C125" s="42"/>
      <c r="D125" s="219" t="s">
        <v>152</v>
      </c>
      <c r="E125" s="42"/>
      <c r="F125" s="220" t="s">
        <v>176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152</v>
      </c>
      <c r="AU125" s="19" t="s">
        <v>82</v>
      </c>
    </row>
    <row r="126" s="14" customFormat="1">
      <c r="A126" s="14"/>
      <c r="B126" s="236"/>
      <c r="C126" s="237"/>
      <c r="D126" s="219" t="s">
        <v>156</v>
      </c>
      <c r="E126" s="238" t="s">
        <v>19</v>
      </c>
      <c r="F126" s="239" t="s">
        <v>179</v>
      </c>
      <c r="G126" s="237"/>
      <c r="H126" s="240">
        <v>0.48899999999999999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156</v>
      </c>
      <c r="AU126" s="246" t="s">
        <v>82</v>
      </c>
      <c r="AV126" s="14" t="s">
        <v>82</v>
      </c>
      <c r="AW126" s="14" t="s">
        <v>33</v>
      </c>
      <c r="AX126" s="14" t="s">
        <v>80</v>
      </c>
      <c r="AY126" s="246" t="s">
        <v>142</v>
      </c>
    </row>
    <row r="127" s="2" customFormat="1" ht="24.15" customHeight="1">
      <c r="A127" s="40"/>
      <c r="B127" s="41"/>
      <c r="C127" s="206" t="s">
        <v>180</v>
      </c>
      <c r="D127" s="206" t="s">
        <v>145</v>
      </c>
      <c r="E127" s="207" t="s">
        <v>181</v>
      </c>
      <c r="F127" s="208" t="s">
        <v>182</v>
      </c>
      <c r="G127" s="209" t="s">
        <v>167</v>
      </c>
      <c r="H127" s="210">
        <v>0.052999999999999998</v>
      </c>
      <c r="I127" s="211"/>
      <c r="J127" s="212">
        <f>ROUND(I127*H127,2)</f>
        <v>0</v>
      </c>
      <c r="K127" s="208" t="s">
        <v>149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1.0900000000000001</v>
      </c>
      <c r="R127" s="215">
        <f>Q127*H127</f>
        <v>0.057770000000000002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150</v>
      </c>
      <c r="AT127" s="217" t="s">
        <v>145</v>
      </c>
      <c r="AU127" s="217" t="s">
        <v>82</v>
      </c>
      <c r="AY127" s="19" t="s">
        <v>142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150</v>
      </c>
      <c r="BM127" s="217" t="s">
        <v>183</v>
      </c>
    </row>
    <row r="128" s="2" customFormat="1">
      <c r="A128" s="40"/>
      <c r="B128" s="41"/>
      <c r="C128" s="42"/>
      <c r="D128" s="219" t="s">
        <v>152</v>
      </c>
      <c r="E128" s="42"/>
      <c r="F128" s="220" t="s">
        <v>184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152</v>
      </c>
      <c r="AU128" s="19" t="s">
        <v>82</v>
      </c>
    </row>
    <row r="129" s="2" customFormat="1">
      <c r="A129" s="40"/>
      <c r="B129" s="41"/>
      <c r="C129" s="42"/>
      <c r="D129" s="224" t="s">
        <v>154</v>
      </c>
      <c r="E129" s="42"/>
      <c r="F129" s="225" t="s">
        <v>185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154</v>
      </c>
      <c r="AU129" s="19" t="s">
        <v>82</v>
      </c>
    </row>
    <row r="130" s="13" customFormat="1">
      <c r="A130" s="13"/>
      <c r="B130" s="226"/>
      <c r="C130" s="227"/>
      <c r="D130" s="219" t="s">
        <v>156</v>
      </c>
      <c r="E130" s="228" t="s">
        <v>19</v>
      </c>
      <c r="F130" s="229" t="s">
        <v>186</v>
      </c>
      <c r="G130" s="227"/>
      <c r="H130" s="228" t="s">
        <v>19</v>
      </c>
      <c r="I130" s="230"/>
      <c r="J130" s="227"/>
      <c r="K130" s="227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156</v>
      </c>
      <c r="AU130" s="235" t="s">
        <v>82</v>
      </c>
      <c r="AV130" s="13" t="s">
        <v>80</v>
      </c>
      <c r="AW130" s="13" t="s">
        <v>33</v>
      </c>
      <c r="AX130" s="13" t="s">
        <v>72</v>
      </c>
      <c r="AY130" s="235" t="s">
        <v>142</v>
      </c>
    </row>
    <row r="131" s="14" customFormat="1">
      <c r="A131" s="14"/>
      <c r="B131" s="236"/>
      <c r="C131" s="237"/>
      <c r="D131" s="219" t="s">
        <v>156</v>
      </c>
      <c r="E131" s="238" t="s">
        <v>19</v>
      </c>
      <c r="F131" s="239" t="s">
        <v>187</v>
      </c>
      <c r="G131" s="237"/>
      <c r="H131" s="240">
        <v>0.052999999999999998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156</v>
      </c>
      <c r="AU131" s="246" t="s">
        <v>82</v>
      </c>
      <c r="AV131" s="14" t="s">
        <v>82</v>
      </c>
      <c r="AW131" s="14" t="s">
        <v>33</v>
      </c>
      <c r="AX131" s="14" t="s">
        <v>80</v>
      </c>
      <c r="AY131" s="246" t="s">
        <v>142</v>
      </c>
    </row>
    <row r="132" s="2" customFormat="1" ht="24.15" customHeight="1">
      <c r="A132" s="40"/>
      <c r="B132" s="41"/>
      <c r="C132" s="206" t="s">
        <v>188</v>
      </c>
      <c r="D132" s="206" t="s">
        <v>145</v>
      </c>
      <c r="E132" s="207" t="s">
        <v>189</v>
      </c>
      <c r="F132" s="208" t="s">
        <v>190</v>
      </c>
      <c r="G132" s="209" t="s">
        <v>191</v>
      </c>
      <c r="H132" s="210">
        <v>4.7249999999999996</v>
      </c>
      <c r="I132" s="211"/>
      <c r="J132" s="212">
        <f>ROUND(I132*H132,2)</f>
        <v>0</v>
      </c>
      <c r="K132" s="208" t="s">
        <v>149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0.061719999999999997</v>
      </c>
      <c r="R132" s="215">
        <f>Q132*H132</f>
        <v>0.29162699999999997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150</v>
      </c>
      <c r="AT132" s="217" t="s">
        <v>145</v>
      </c>
      <c r="AU132" s="217" t="s">
        <v>82</v>
      </c>
      <c r="AY132" s="19" t="s">
        <v>142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150</v>
      </c>
      <c r="BM132" s="217" t="s">
        <v>192</v>
      </c>
    </row>
    <row r="133" s="2" customFormat="1">
      <c r="A133" s="40"/>
      <c r="B133" s="41"/>
      <c r="C133" s="42"/>
      <c r="D133" s="219" t="s">
        <v>152</v>
      </c>
      <c r="E133" s="42"/>
      <c r="F133" s="220" t="s">
        <v>193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152</v>
      </c>
      <c r="AU133" s="19" t="s">
        <v>82</v>
      </c>
    </row>
    <row r="134" s="2" customFormat="1">
      <c r="A134" s="40"/>
      <c r="B134" s="41"/>
      <c r="C134" s="42"/>
      <c r="D134" s="224" t="s">
        <v>154</v>
      </c>
      <c r="E134" s="42"/>
      <c r="F134" s="225" t="s">
        <v>194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154</v>
      </c>
      <c r="AU134" s="19" t="s">
        <v>82</v>
      </c>
    </row>
    <row r="135" s="13" customFormat="1">
      <c r="A135" s="13"/>
      <c r="B135" s="226"/>
      <c r="C135" s="227"/>
      <c r="D135" s="219" t="s">
        <v>156</v>
      </c>
      <c r="E135" s="228" t="s">
        <v>19</v>
      </c>
      <c r="F135" s="229" t="s">
        <v>195</v>
      </c>
      <c r="G135" s="227"/>
      <c r="H135" s="228" t="s">
        <v>19</v>
      </c>
      <c r="I135" s="230"/>
      <c r="J135" s="227"/>
      <c r="K135" s="227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156</v>
      </c>
      <c r="AU135" s="235" t="s">
        <v>82</v>
      </c>
      <c r="AV135" s="13" t="s">
        <v>80</v>
      </c>
      <c r="AW135" s="13" t="s">
        <v>33</v>
      </c>
      <c r="AX135" s="13" t="s">
        <v>72</v>
      </c>
      <c r="AY135" s="235" t="s">
        <v>142</v>
      </c>
    </row>
    <row r="136" s="14" customFormat="1">
      <c r="A136" s="14"/>
      <c r="B136" s="236"/>
      <c r="C136" s="237"/>
      <c r="D136" s="219" t="s">
        <v>156</v>
      </c>
      <c r="E136" s="238" t="s">
        <v>19</v>
      </c>
      <c r="F136" s="239" t="s">
        <v>196</v>
      </c>
      <c r="G136" s="237"/>
      <c r="H136" s="240">
        <v>6.3250000000000002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156</v>
      </c>
      <c r="AU136" s="246" t="s">
        <v>82</v>
      </c>
      <c r="AV136" s="14" t="s">
        <v>82</v>
      </c>
      <c r="AW136" s="14" t="s">
        <v>33</v>
      </c>
      <c r="AX136" s="14" t="s">
        <v>72</v>
      </c>
      <c r="AY136" s="246" t="s">
        <v>142</v>
      </c>
    </row>
    <row r="137" s="14" customFormat="1">
      <c r="A137" s="14"/>
      <c r="B137" s="236"/>
      <c r="C137" s="237"/>
      <c r="D137" s="219" t="s">
        <v>156</v>
      </c>
      <c r="E137" s="238" t="s">
        <v>19</v>
      </c>
      <c r="F137" s="239" t="s">
        <v>197</v>
      </c>
      <c r="G137" s="237"/>
      <c r="H137" s="240">
        <v>-1.6000000000000001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156</v>
      </c>
      <c r="AU137" s="246" t="s">
        <v>82</v>
      </c>
      <c r="AV137" s="14" t="s">
        <v>82</v>
      </c>
      <c r="AW137" s="14" t="s">
        <v>33</v>
      </c>
      <c r="AX137" s="14" t="s">
        <v>72</v>
      </c>
      <c r="AY137" s="246" t="s">
        <v>142</v>
      </c>
    </row>
    <row r="138" s="15" customFormat="1">
      <c r="A138" s="15"/>
      <c r="B138" s="247"/>
      <c r="C138" s="248"/>
      <c r="D138" s="219" t="s">
        <v>156</v>
      </c>
      <c r="E138" s="249" t="s">
        <v>19</v>
      </c>
      <c r="F138" s="250" t="s">
        <v>173</v>
      </c>
      <c r="G138" s="248"/>
      <c r="H138" s="251">
        <v>4.7249999999999996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156</v>
      </c>
      <c r="AU138" s="257" t="s">
        <v>82</v>
      </c>
      <c r="AV138" s="15" t="s">
        <v>150</v>
      </c>
      <c r="AW138" s="15" t="s">
        <v>33</v>
      </c>
      <c r="AX138" s="15" t="s">
        <v>80</v>
      </c>
      <c r="AY138" s="257" t="s">
        <v>142</v>
      </c>
    </row>
    <row r="139" s="2" customFormat="1" ht="24.15" customHeight="1">
      <c r="A139" s="40"/>
      <c r="B139" s="41"/>
      <c r="C139" s="206" t="s">
        <v>198</v>
      </c>
      <c r="D139" s="206" t="s">
        <v>145</v>
      </c>
      <c r="E139" s="207" t="s">
        <v>199</v>
      </c>
      <c r="F139" s="208" t="s">
        <v>200</v>
      </c>
      <c r="G139" s="209" t="s">
        <v>201</v>
      </c>
      <c r="H139" s="210">
        <v>6</v>
      </c>
      <c r="I139" s="211"/>
      <c r="J139" s="212">
        <f>ROUND(I139*H139,2)</f>
        <v>0</v>
      </c>
      <c r="K139" s="208" t="s">
        <v>149</v>
      </c>
      <c r="L139" s="46"/>
      <c r="M139" s="213" t="s">
        <v>19</v>
      </c>
      <c r="N139" s="214" t="s">
        <v>43</v>
      </c>
      <c r="O139" s="86"/>
      <c r="P139" s="215">
        <f>O139*H139</f>
        <v>0</v>
      </c>
      <c r="Q139" s="215">
        <v>0.00013999999999999999</v>
      </c>
      <c r="R139" s="215">
        <f>Q139*H139</f>
        <v>0.00083999999999999993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150</v>
      </c>
      <c r="AT139" s="217" t="s">
        <v>145</v>
      </c>
      <c r="AU139" s="217" t="s">
        <v>82</v>
      </c>
      <c r="AY139" s="19" t="s">
        <v>142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80</v>
      </c>
      <c r="BK139" s="218">
        <f>ROUND(I139*H139,2)</f>
        <v>0</v>
      </c>
      <c r="BL139" s="19" t="s">
        <v>150</v>
      </c>
      <c r="BM139" s="217" t="s">
        <v>202</v>
      </c>
    </row>
    <row r="140" s="2" customFormat="1">
      <c r="A140" s="40"/>
      <c r="B140" s="41"/>
      <c r="C140" s="42"/>
      <c r="D140" s="219" t="s">
        <v>152</v>
      </c>
      <c r="E140" s="42"/>
      <c r="F140" s="220" t="s">
        <v>203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152</v>
      </c>
      <c r="AU140" s="19" t="s">
        <v>82</v>
      </c>
    </row>
    <row r="141" s="2" customFormat="1">
      <c r="A141" s="40"/>
      <c r="B141" s="41"/>
      <c r="C141" s="42"/>
      <c r="D141" s="224" t="s">
        <v>154</v>
      </c>
      <c r="E141" s="42"/>
      <c r="F141" s="225" t="s">
        <v>204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154</v>
      </c>
      <c r="AU141" s="19" t="s">
        <v>82</v>
      </c>
    </row>
    <row r="142" s="14" customFormat="1">
      <c r="A142" s="14"/>
      <c r="B142" s="236"/>
      <c r="C142" s="237"/>
      <c r="D142" s="219" t="s">
        <v>156</v>
      </c>
      <c r="E142" s="238" t="s">
        <v>19</v>
      </c>
      <c r="F142" s="239" t="s">
        <v>205</v>
      </c>
      <c r="G142" s="237"/>
      <c r="H142" s="240">
        <v>6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156</v>
      </c>
      <c r="AU142" s="246" t="s">
        <v>82</v>
      </c>
      <c r="AV142" s="14" t="s">
        <v>82</v>
      </c>
      <c r="AW142" s="14" t="s">
        <v>33</v>
      </c>
      <c r="AX142" s="14" t="s">
        <v>80</v>
      </c>
      <c r="AY142" s="246" t="s">
        <v>142</v>
      </c>
    </row>
    <row r="143" s="12" customFormat="1" ht="22.8" customHeight="1">
      <c r="A143" s="12"/>
      <c r="B143" s="190"/>
      <c r="C143" s="191"/>
      <c r="D143" s="192" t="s">
        <v>71</v>
      </c>
      <c r="E143" s="204" t="s">
        <v>150</v>
      </c>
      <c r="F143" s="204" t="s">
        <v>206</v>
      </c>
      <c r="G143" s="191"/>
      <c r="H143" s="191"/>
      <c r="I143" s="194"/>
      <c r="J143" s="205">
        <f>BK143</f>
        <v>0</v>
      </c>
      <c r="K143" s="191"/>
      <c r="L143" s="196"/>
      <c r="M143" s="197"/>
      <c r="N143" s="198"/>
      <c r="O143" s="198"/>
      <c r="P143" s="199">
        <f>SUM(P144:P158)</f>
        <v>0</v>
      </c>
      <c r="Q143" s="198"/>
      <c r="R143" s="199">
        <f>SUM(R144:R158)</f>
        <v>0.68197050000000004</v>
      </c>
      <c r="S143" s="198"/>
      <c r="T143" s="200">
        <f>SUM(T144:T158)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80</v>
      </c>
      <c r="AT143" s="202" t="s">
        <v>71</v>
      </c>
      <c r="AU143" s="202" t="s">
        <v>80</v>
      </c>
      <c r="AY143" s="201" t="s">
        <v>142</v>
      </c>
      <c r="BK143" s="203">
        <f>SUM(BK144:BK158)</f>
        <v>0</v>
      </c>
    </row>
    <row r="144" s="2" customFormat="1" ht="24.15" customHeight="1">
      <c r="A144" s="40"/>
      <c r="B144" s="41"/>
      <c r="C144" s="206" t="s">
        <v>177</v>
      </c>
      <c r="D144" s="206" t="s">
        <v>145</v>
      </c>
      <c r="E144" s="207" t="s">
        <v>207</v>
      </c>
      <c r="F144" s="208" t="s">
        <v>208</v>
      </c>
      <c r="G144" s="209" t="s">
        <v>201</v>
      </c>
      <c r="H144" s="210">
        <v>3</v>
      </c>
      <c r="I144" s="211"/>
      <c r="J144" s="212">
        <f>ROUND(I144*H144,2)</f>
        <v>0</v>
      </c>
      <c r="K144" s="208" t="s">
        <v>149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0.1016</v>
      </c>
      <c r="R144" s="215">
        <f>Q144*H144</f>
        <v>0.30479999999999996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150</v>
      </c>
      <c r="AT144" s="217" t="s">
        <v>145</v>
      </c>
      <c r="AU144" s="217" t="s">
        <v>82</v>
      </c>
      <c r="AY144" s="19" t="s">
        <v>142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150</v>
      </c>
      <c r="BM144" s="217" t="s">
        <v>209</v>
      </c>
    </row>
    <row r="145" s="2" customFormat="1">
      <c r="A145" s="40"/>
      <c r="B145" s="41"/>
      <c r="C145" s="42"/>
      <c r="D145" s="219" t="s">
        <v>152</v>
      </c>
      <c r="E145" s="42"/>
      <c r="F145" s="220" t="s">
        <v>210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152</v>
      </c>
      <c r="AU145" s="19" t="s">
        <v>82</v>
      </c>
    </row>
    <row r="146" s="2" customFormat="1">
      <c r="A146" s="40"/>
      <c r="B146" s="41"/>
      <c r="C146" s="42"/>
      <c r="D146" s="224" t="s">
        <v>154</v>
      </c>
      <c r="E146" s="42"/>
      <c r="F146" s="225" t="s">
        <v>211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154</v>
      </c>
      <c r="AU146" s="19" t="s">
        <v>82</v>
      </c>
    </row>
    <row r="147" s="14" customFormat="1">
      <c r="A147" s="14"/>
      <c r="B147" s="236"/>
      <c r="C147" s="237"/>
      <c r="D147" s="219" t="s">
        <v>156</v>
      </c>
      <c r="E147" s="238" t="s">
        <v>19</v>
      </c>
      <c r="F147" s="239" t="s">
        <v>212</v>
      </c>
      <c r="G147" s="237"/>
      <c r="H147" s="240">
        <v>3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156</v>
      </c>
      <c r="AU147" s="246" t="s">
        <v>82</v>
      </c>
      <c r="AV147" s="14" t="s">
        <v>82</v>
      </c>
      <c r="AW147" s="14" t="s">
        <v>33</v>
      </c>
      <c r="AX147" s="14" t="s">
        <v>80</v>
      </c>
      <c r="AY147" s="246" t="s">
        <v>142</v>
      </c>
    </row>
    <row r="148" s="2" customFormat="1" ht="16.5" customHeight="1">
      <c r="A148" s="40"/>
      <c r="B148" s="41"/>
      <c r="C148" s="206" t="s">
        <v>213</v>
      </c>
      <c r="D148" s="206" t="s">
        <v>145</v>
      </c>
      <c r="E148" s="207" t="s">
        <v>214</v>
      </c>
      <c r="F148" s="208" t="s">
        <v>215</v>
      </c>
      <c r="G148" s="209" t="s">
        <v>191</v>
      </c>
      <c r="H148" s="210">
        <v>0.5</v>
      </c>
      <c r="I148" s="211"/>
      <c r="J148" s="212">
        <f>ROUND(I148*H148,2)</f>
        <v>0</v>
      </c>
      <c r="K148" s="208" t="s">
        <v>149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0.00792</v>
      </c>
      <c r="R148" s="215">
        <f>Q148*H148</f>
        <v>0.00396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150</v>
      </c>
      <c r="AT148" s="217" t="s">
        <v>145</v>
      </c>
      <c r="AU148" s="217" t="s">
        <v>82</v>
      </c>
      <c r="AY148" s="19" t="s">
        <v>142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150</v>
      </c>
      <c r="BM148" s="217" t="s">
        <v>216</v>
      </c>
    </row>
    <row r="149" s="2" customFormat="1">
      <c r="A149" s="40"/>
      <c r="B149" s="41"/>
      <c r="C149" s="42"/>
      <c r="D149" s="219" t="s">
        <v>152</v>
      </c>
      <c r="E149" s="42"/>
      <c r="F149" s="220" t="s">
        <v>217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152</v>
      </c>
      <c r="AU149" s="19" t="s">
        <v>82</v>
      </c>
    </row>
    <row r="150" s="2" customFormat="1">
      <c r="A150" s="40"/>
      <c r="B150" s="41"/>
      <c r="C150" s="42"/>
      <c r="D150" s="224" t="s">
        <v>154</v>
      </c>
      <c r="E150" s="42"/>
      <c r="F150" s="225" t="s">
        <v>218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154</v>
      </c>
      <c r="AU150" s="19" t="s">
        <v>82</v>
      </c>
    </row>
    <row r="151" s="14" customFormat="1">
      <c r="A151" s="14"/>
      <c r="B151" s="236"/>
      <c r="C151" s="237"/>
      <c r="D151" s="219" t="s">
        <v>156</v>
      </c>
      <c r="E151" s="238" t="s">
        <v>19</v>
      </c>
      <c r="F151" s="239" t="s">
        <v>219</v>
      </c>
      <c r="G151" s="237"/>
      <c r="H151" s="240">
        <v>0.5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156</v>
      </c>
      <c r="AU151" s="246" t="s">
        <v>82</v>
      </c>
      <c r="AV151" s="14" t="s">
        <v>82</v>
      </c>
      <c r="AW151" s="14" t="s">
        <v>33</v>
      </c>
      <c r="AX151" s="14" t="s">
        <v>80</v>
      </c>
      <c r="AY151" s="246" t="s">
        <v>142</v>
      </c>
    </row>
    <row r="152" s="2" customFormat="1" ht="16.5" customHeight="1">
      <c r="A152" s="40"/>
      <c r="B152" s="41"/>
      <c r="C152" s="206" t="s">
        <v>220</v>
      </c>
      <c r="D152" s="206" t="s">
        <v>145</v>
      </c>
      <c r="E152" s="207" t="s">
        <v>221</v>
      </c>
      <c r="F152" s="208" t="s">
        <v>222</v>
      </c>
      <c r="G152" s="209" t="s">
        <v>191</v>
      </c>
      <c r="H152" s="210">
        <v>0.5</v>
      </c>
      <c r="I152" s="211"/>
      <c r="J152" s="212">
        <f>ROUND(I152*H152,2)</f>
        <v>0</v>
      </c>
      <c r="K152" s="208" t="s">
        <v>149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150</v>
      </c>
      <c r="AT152" s="217" t="s">
        <v>145</v>
      </c>
      <c r="AU152" s="217" t="s">
        <v>82</v>
      </c>
      <c r="AY152" s="19" t="s">
        <v>142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150</v>
      </c>
      <c r="BM152" s="217" t="s">
        <v>223</v>
      </c>
    </row>
    <row r="153" s="2" customFormat="1">
      <c r="A153" s="40"/>
      <c r="B153" s="41"/>
      <c r="C153" s="42"/>
      <c r="D153" s="219" t="s">
        <v>152</v>
      </c>
      <c r="E153" s="42"/>
      <c r="F153" s="220" t="s">
        <v>224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152</v>
      </c>
      <c r="AU153" s="19" t="s">
        <v>82</v>
      </c>
    </row>
    <row r="154" s="2" customFormat="1">
      <c r="A154" s="40"/>
      <c r="B154" s="41"/>
      <c r="C154" s="42"/>
      <c r="D154" s="224" t="s">
        <v>154</v>
      </c>
      <c r="E154" s="42"/>
      <c r="F154" s="225" t="s">
        <v>225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154</v>
      </c>
      <c r="AU154" s="19" t="s">
        <v>82</v>
      </c>
    </row>
    <row r="155" s="2" customFormat="1" ht="24.15" customHeight="1">
      <c r="A155" s="40"/>
      <c r="B155" s="41"/>
      <c r="C155" s="206" t="s">
        <v>226</v>
      </c>
      <c r="D155" s="206" t="s">
        <v>145</v>
      </c>
      <c r="E155" s="207" t="s">
        <v>227</v>
      </c>
      <c r="F155" s="208" t="s">
        <v>228</v>
      </c>
      <c r="G155" s="209" t="s">
        <v>148</v>
      </c>
      <c r="H155" s="210">
        <v>0.19500000000000001</v>
      </c>
      <c r="I155" s="211"/>
      <c r="J155" s="212">
        <f>ROUND(I155*H155,2)</f>
        <v>0</v>
      </c>
      <c r="K155" s="208" t="s">
        <v>149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1.9138999999999999</v>
      </c>
      <c r="R155" s="215">
        <f>Q155*H155</f>
        <v>0.3732105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150</v>
      </c>
      <c r="AT155" s="217" t="s">
        <v>145</v>
      </c>
      <c r="AU155" s="217" t="s">
        <v>82</v>
      </c>
      <c r="AY155" s="19" t="s">
        <v>142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150</v>
      </c>
      <c r="BM155" s="217" t="s">
        <v>229</v>
      </c>
    </row>
    <row r="156" s="2" customFormat="1">
      <c r="A156" s="40"/>
      <c r="B156" s="41"/>
      <c r="C156" s="42"/>
      <c r="D156" s="219" t="s">
        <v>152</v>
      </c>
      <c r="E156" s="42"/>
      <c r="F156" s="220" t="s">
        <v>230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152</v>
      </c>
      <c r="AU156" s="19" t="s">
        <v>82</v>
      </c>
    </row>
    <row r="157" s="2" customFormat="1">
      <c r="A157" s="40"/>
      <c r="B157" s="41"/>
      <c r="C157" s="42"/>
      <c r="D157" s="224" t="s">
        <v>154</v>
      </c>
      <c r="E157" s="42"/>
      <c r="F157" s="225" t="s">
        <v>231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154</v>
      </c>
      <c r="AU157" s="19" t="s">
        <v>82</v>
      </c>
    </row>
    <row r="158" s="14" customFormat="1">
      <c r="A158" s="14"/>
      <c r="B158" s="236"/>
      <c r="C158" s="237"/>
      <c r="D158" s="219" t="s">
        <v>156</v>
      </c>
      <c r="E158" s="238" t="s">
        <v>19</v>
      </c>
      <c r="F158" s="239" t="s">
        <v>232</v>
      </c>
      <c r="G158" s="237"/>
      <c r="H158" s="240">
        <v>0.19500000000000001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156</v>
      </c>
      <c r="AU158" s="246" t="s">
        <v>82</v>
      </c>
      <c r="AV158" s="14" t="s">
        <v>82</v>
      </c>
      <c r="AW158" s="14" t="s">
        <v>33</v>
      </c>
      <c r="AX158" s="14" t="s">
        <v>80</v>
      </c>
      <c r="AY158" s="246" t="s">
        <v>142</v>
      </c>
    </row>
    <row r="159" s="12" customFormat="1" ht="22.8" customHeight="1">
      <c r="A159" s="12"/>
      <c r="B159" s="190"/>
      <c r="C159" s="191"/>
      <c r="D159" s="192" t="s">
        <v>71</v>
      </c>
      <c r="E159" s="204" t="s">
        <v>188</v>
      </c>
      <c r="F159" s="204" t="s">
        <v>233</v>
      </c>
      <c r="G159" s="191"/>
      <c r="H159" s="191"/>
      <c r="I159" s="194"/>
      <c r="J159" s="205">
        <f>BK159</f>
        <v>0</v>
      </c>
      <c r="K159" s="191"/>
      <c r="L159" s="196"/>
      <c r="M159" s="197"/>
      <c r="N159" s="198"/>
      <c r="O159" s="198"/>
      <c r="P159" s="199">
        <f>SUM(P160:P251)</f>
        <v>0</v>
      </c>
      <c r="Q159" s="198"/>
      <c r="R159" s="199">
        <f>SUM(R160:R251)</f>
        <v>12.378634000000002</v>
      </c>
      <c r="S159" s="198"/>
      <c r="T159" s="200">
        <f>SUM(T160:T251)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1" t="s">
        <v>80</v>
      </c>
      <c r="AT159" s="202" t="s">
        <v>71</v>
      </c>
      <c r="AU159" s="202" t="s">
        <v>80</v>
      </c>
      <c r="AY159" s="201" t="s">
        <v>142</v>
      </c>
      <c r="BK159" s="203">
        <f>SUM(BK160:BK251)</f>
        <v>0</v>
      </c>
    </row>
    <row r="160" s="2" customFormat="1" ht="21.75" customHeight="1">
      <c r="A160" s="40"/>
      <c r="B160" s="41"/>
      <c r="C160" s="206" t="s">
        <v>234</v>
      </c>
      <c r="D160" s="206" t="s">
        <v>145</v>
      </c>
      <c r="E160" s="207" t="s">
        <v>235</v>
      </c>
      <c r="F160" s="208" t="s">
        <v>236</v>
      </c>
      <c r="G160" s="209" t="s">
        <v>191</v>
      </c>
      <c r="H160" s="210">
        <v>77.260000000000005</v>
      </c>
      <c r="I160" s="211"/>
      <c r="J160" s="212">
        <f>ROUND(I160*H160,2)</f>
        <v>0</v>
      </c>
      <c r="K160" s="208" t="s">
        <v>149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0.0040000000000000001</v>
      </c>
      <c r="R160" s="215">
        <f>Q160*H160</f>
        <v>0.30904000000000004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150</v>
      </c>
      <c r="AT160" s="217" t="s">
        <v>145</v>
      </c>
      <c r="AU160" s="217" t="s">
        <v>82</v>
      </c>
      <c r="AY160" s="19" t="s">
        <v>142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150</v>
      </c>
      <c r="BM160" s="217" t="s">
        <v>237</v>
      </c>
    </row>
    <row r="161" s="2" customFormat="1">
      <c r="A161" s="40"/>
      <c r="B161" s="41"/>
      <c r="C161" s="42"/>
      <c r="D161" s="219" t="s">
        <v>152</v>
      </c>
      <c r="E161" s="42"/>
      <c r="F161" s="220" t="s">
        <v>238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152</v>
      </c>
      <c r="AU161" s="19" t="s">
        <v>82</v>
      </c>
    </row>
    <row r="162" s="2" customFormat="1">
      <c r="A162" s="40"/>
      <c r="B162" s="41"/>
      <c r="C162" s="42"/>
      <c r="D162" s="224" t="s">
        <v>154</v>
      </c>
      <c r="E162" s="42"/>
      <c r="F162" s="225" t="s">
        <v>239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154</v>
      </c>
      <c r="AU162" s="19" t="s">
        <v>82</v>
      </c>
    </row>
    <row r="163" s="13" customFormat="1">
      <c r="A163" s="13"/>
      <c r="B163" s="226"/>
      <c r="C163" s="227"/>
      <c r="D163" s="219" t="s">
        <v>156</v>
      </c>
      <c r="E163" s="228" t="s">
        <v>19</v>
      </c>
      <c r="F163" s="229" t="s">
        <v>240</v>
      </c>
      <c r="G163" s="227"/>
      <c r="H163" s="228" t="s">
        <v>19</v>
      </c>
      <c r="I163" s="230"/>
      <c r="J163" s="227"/>
      <c r="K163" s="227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156</v>
      </c>
      <c r="AU163" s="235" t="s">
        <v>82</v>
      </c>
      <c r="AV163" s="13" t="s">
        <v>80</v>
      </c>
      <c r="AW163" s="13" t="s">
        <v>33</v>
      </c>
      <c r="AX163" s="13" t="s">
        <v>72</v>
      </c>
      <c r="AY163" s="235" t="s">
        <v>142</v>
      </c>
    </row>
    <row r="164" s="14" customFormat="1">
      <c r="A164" s="14"/>
      <c r="B164" s="236"/>
      <c r="C164" s="237"/>
      <c r="D164" s="219" t="s">
        <v>156</v>
      </c>
      <c r="E164" s="238" t="s">
        <v>19</v>
      </c>
      <c r="F164" s="239" t="s">
        <v>241</v>
      </c>
      <c r="G164" s="237"/>
      <c r="H164" s="240">
        <v>23.960000000000001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156</v>
      </c>
      <c r="AU164" s="246" t="s">
        <v>82</v>
      </c>
      <c r="AV164" s="14" t="s">
        <v>82</v>
      </c>
      <c r="AW164" s="14" t="s">
        <v>33</v>
      </c>
      <c r="AX164" s="14" t="s">
        <v>72</v>
      </c>
      <c r="AY164" s="246" t="s">
        <v>142</v>
      </c>
    </row>
    <row r="165" s="13" customFormat="1">
      <c r="A165" s="13"/>
      <c r="B165" s="226"/>
      <c r="C165" s="227"/>
      <c r="D165" s="219" t="s">
        <v>156</v>
      </c>
      <c r="E165" s="228" t="s">
        <v>19</v>
      </c>
      <c r="F165" s="229" t="s">
        <v>242</v>
      </c>
      <c r="G165" s="227"/>
      <c r="H165" s="228" t="s">
        <v>19</v>
      </c>
      <c r="I165" s="230"/>
      <c r="J165" s="227"/>
      <c r="K165" s="227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156</v>
      </c>
      <c r="AU165" s="235" t="s">
        <v>82</v>
      </c>
      <c r="AV165" s="13" t="s">
        <v>80</v>
      </c>
      <c r="AW165" s="13" t="s">
        <v>33</v>
      </c>
      <c r="AX165" s="13" t="s">
        <v>72</v>
      </c>
      <c r="AY165" s="235" t="s">
        <v>142</v>
      </c>
    </row>
    <row r="166" s="14" customFormat="1">
      <c r="A166" s="14"/>
      <c r="B166" s="236"/>
      <c r="C166" s="237"/>
      <c r="D166" s="219" t="s">
        <v>156</v>
      </c>
      <c r="E166" s="238" t="s">
        <v>19</v>
      </c>
      <c r="F166" s="239" t="s">
        <v>243</v>
      </c>
      <c r="G166" s="237"/>
      <c r="H166" s="240">
        <v>39.979999999999997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156</v>
      </c>
      <c r="AU166" s="246" t="s">
        <v>82</v>
      </c>
      <c r="AV166" s="14" t="s">
        <v>82</v>
      </c>
      <c r="AW166" s="14" t="s">
        <v>33</v>
      </c>
      <c r="AX166" s="14" t="s">
        <v>72</v>
      </c>
      <c r="AY166" s="246" t="s">
        <v>142</v>
      </c>
    </row>
    <row r="167" s="13" customFormat="1">
      <c r="A167" s="13"/>
      <c r="B167" s="226"/>
      <c r="C167" s="227"/>
      <c r="D167" s="219" t="s">
        <v>156</v>
      </c>
      <c r="E167" s="228" t="s">
        <v>19</v>
      </c>
      <c r="F167" s="229" t="s">
        <v>244</v>
      </c>
      <c r="G167" s="227"/>
      <c r="H167" s="228" t="s">
        <v>19</v>
      </c>
      <c r="I167" s="230"/>
      <c r="J167" s="227"/>
      <c r="K167" s="227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156</v>
      </c>
      <c r="AU167" s="235" t="s">
        <v>82</v>
      </c>
      <c r="AV167" s="13" t="s">
        <v>80</v>
      </c>
      <c r="AW167" s="13" t="s">
        <v>33</v>
      </c>
      <c r="AX167" s="13" t="s">
        <v>72</v>
      </c>
      <c r="AY167" s="235" t="s">
        <v>142</v>
      </c>
    </row>
    <row r="168" s="14" customFormat="1">
      <c r="A168" s="14"/>
      <c r="B168" s="236"/>
      <c r="C168" s="237"/>
      <c r="D168" s="219" t="s">
        <v>156</v>
      </c>
      <c r="E168" s="238" t="s">
        <v>19</v>
      </c>
      <c r="F168" s="239" t="s">
        <v>245</v>
      </c>
      <c r="G168" s="237"/>
      <c r="H168" s="240">
        <v>3.5499999999999998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156</v>
      </c>
      <c r="AU168" s="246" t="s">
        <v>82</v>
      </c>
      <c r="AV168" s="14" t="s">
        <v>82</v>
      </c>
      <c r="AW168" s="14" t="s">
        <v>33</v>
      </c>
      <c r="AX168" s="14" t="s">
        <v>72</v>
      </c>
      <c r="AY168" s="246" t="s">
        <v>142</v>
      </c>
    </row>
    <row r="169" s="13" customFormat="1">
      <c r="A169" s="13"/>
      <c r="B169" s="226"/>
      <c r="C169" s="227"/>
      <c r="D169" s="219" t="s">
        <v>156</v>
      </c>
      <c r="E169" s="228" t="s">
        <v>19</v>
      </c>
      <c r="F169" s="229" t="s">
        <v>195</v>
      </c>
      <c r="G169" s="227"/>
      <c r="H169" s="228" t="s">
        <v>19</v>
      </c>
      <c r="I169" s="230"/>
      <c r="J169" s="227"/>
      <c r="K169" s="227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156</v>
      </c>
      <c r="AU169" s="235" t="s">
        <v>82</v>
      </c>
      <c r="AV169" s="13" t="s">
        <v>80</v>
      </c>
      <c r="AW169" s="13" t="s">
        <v>33</v>
      </c>
      <c r="AX169" s="13" t="s">
        <v>72</v>
      </c>
      <c r="AY169" s="235" t="s">
        <v>142</v>
      </c>
    </row>
    <row r="170" s="14" customFormat="1">
      <c r="A170" s="14"/>
      <c r="B170" s="236"/>
      <c r="C170" s="237"/>
      <c r="D170" s="219" t="s">
        <v>156</v>
      </c>
      <c r="E170" s="238" t="s">
        <v>19</v>
      </c>
      <c r="F170" s="239" t="s">
        <v>246</v>
      </c>
      <c r="G170" s="237"/>
      <c r="H170" s="240">
        <v>9.7699999999999996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156</v>
      </c>
      <c r="AU170" s="246" t="s">
        <v>82</v>
      </c>
      <c r="AV170" s="14" t="s">
        <v>82</v>
      </c>
      <c r="AW170" s="14" t="s">
        <v>33</v>
      </c>
      <c r="AX170" s="14" t="s">
        <v>72</v>
      </c>
      <c r="AY170" s="246" t="s">
        <v>142</v>
      </c>
    </row>
    <row r="171" s="15" customFormat="1">
      <c r="A171" s="15"/>
      <c r="B171" s="247"/>
      <c r="C171" s="248"/>
      <c r="D171" s="219" t="s">
        <v>156</v>
      </c>
      <c r="E171" s="249" t="s">
        <v>19</v>
      </c>
      <c r="F171" s="250" t="s">
        <v>173</v>
      </c>
      <c r="G171" s="248"/>
      <c r="H171" s="251">
        <v>77.259999999999991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7" t="s">
        <v>156</v>
      </c>
      <c r="AU171" s="257" t="s">
        <v>82</v>
      </c>
      <c r="AV171" s="15" t="s">
        <v>150</v>
      </c>
      <c r="AW171" s="15" t="s">
        <v>33</v>
      </c>
      <c r="AX171" s="15" t="s">
        <v>80</v>
      </c>
      <c r="AY171" s="257" t="s">
        <v>142</v>
      </c>
    </row>
    <row r="172" s="2" customFormat="1" ht="21.75" customHeight="1">
      <c r="A172" s="40"/>
      <c r="B172" s="41"/>
      <c r="C172" s="206" t="s">
        <v>247</v>
      </c>
      <c r="D172" s="206" t="s">
        <v>145</v>
      </c>
      <c r="E172" s="207" t="s">
        <v>248</v>
      </c>
      <c r="F172" s="208" t="s">
        <v>249</v>
      </c>
      <c r="G172" s="209" t="s">
        <v>191</v>
      </c>
      <c r="H172" s="210">
        <v>9.4499999999999993</v>
      </c>
      <c r="I172" s="211"/>
      <c r="J172" s="212">
        <f>ROUND(I172*H172,2)</f>
        <v>0</v>
      </c>
      <c r="K172" s="208" t="s">
        <v>149</v>
      </c>
      <c r="L172" s="46"/>
      <c r="M172" s="213" t="s">
        <v>19</v>
      </c>
      <c r="N172" s="214" t="s">
        <v>43</v>
      </c>
      <c r="O172" s="86"/>
      <c r="P172" s="215">
        <f>O172*H172</f>
        <v>0</v>
      </c>
      <c r="Q172" s="215">
        <v>0.0043800000000000002</v>
      </c>
      <c r="R172" s="215">
        <f>Q172*H172</f>
        <v>0.041390999999999997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150</v>
      </c>
      <c r="AT172" s="217" t="s">
        <v>145</v>
      </c>
      <c r="AU172" s="217" t="s">
        <v>82</v>
      </c>
      <c r="AY172" s="19" t="s">
        <v>142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80</v>
      </c>
      <c r="BK172" s="218">
        <f>ROUND(I172*H172,2)</f>
        <v>0</v>
      </c>
      <c r="BL172" s="19" t="s">
        <v>150</v>
      </c>
      <c r="BM172" s="217" t="s">
        <v>250</v>
      </c>
    </row>
    <row r="173" s="2" customFormat="1">
      <c r="A173" s="40"/>
      <c r="B173" s="41"/>
      <c r="C173" s="42"/>
      <c r="D173" s="219" t="s">
        <v>152</v>
      </c>
      <c r="E173" s="42"/>
      <c r="F173" s="220" t="s">
        <v>251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152</v>
      </c>
      <c r="AU173" s="19" t="s">
        <v>82</v>
      </c>
    </row>
    <row r="174" s="2" customFormat="1">
      <c r="A174" s="40"/>
      <c r="B174" s="41"/>
      <c r="C174" s="42"/>
      <c r="D174" s="224" t="s">
        <v>154</v>
      </c>
      <c r="E174" s="42"/>
      <c r="F174" s="225" t="s">
        <v>252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154</v>
      </c>
      <c r="AU174" s="19" t="s">
        <v>82</v>
      </c>
    </row>
    <row r="175" s="13" customFormat="1">
      <c r="A175" s="13"/>
      <c r="B175" s="226"/>
      <c r="C175" s="227"/>
      <c r="D175" s="219" t="s">
        <v>156</v>
      </c>
      <c r="E175" s="228" t="s">
        <v>19</v>
      </c>
      <c r="F175" s="229" t="s">
        <v>195</v>
      </c>
      <c r="G175" s="227"/>
      <c r="H175" s="228" t="s">
        <v>19</v>
      </c>
      <c r="I175" s="230"/>
      <c r="J175" s="227"/>
      <c r="K175" s="227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156</v>
      </c>
      <c r="AU175" s="235" t="s">
        <v>82</v>
      </c>
      <c r="AV175" s="13" t="s">
        <v>80</v>
      </c>
      <c r="AW175" s="13" t="s">
        <v>33</v>
      </c>
      <c r="AX175" s="13" t="s">
        <v>72</v>
      </c>
      <c r="AY175" s="235" t="s">
        <v>142</v>
      </c>
    </row>
    <row r="176" s="14" customFormat="1">
      <c r="A176" s="14"/>
      <c r="B176" s="236"/>
      <c r="C176" s="237"/>
      <c r="D176" s="219" t="s">
        <v>156</v>
      </c>
      <c r="E176" s="238" t="s">
        <v>19</v>
      </c>
      <c r="F176" s="239" t="s">
        <v>196</v>
      </c>
      <c r="G176" s="237"/>
      <c r="H176" s="240">
        <v>6.3250000000000002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156</v>
      </c>
      <c r="AU176" s="246" t="s">
        <v>82</v>
      </c>
      <c r="AV176" s="14" t="s">
        <v>82</v>
      </c>
      <c r="AW176" s="14" t="s">
        <v>33</v>
      </c>
      <c r="AX176" s="14" t="s">
        <v>72</v>
      </c>
      <c r="AY176" s="246" t="s">
        <v>142</v>
      </c>
    </row>
    <row r="177" s="14" customFormat="1">
      <c r="A177" s="14"/>
      <c r="B177" s="236"/>
      <c r="C177" s="237"/>
      <c r="D177" s="219" t="s">
        <v>156</v>
      </c>
      <c r="E177" s="238" t="s">
        <v>19</v>
      </c>
      <c r="F177" s="239" t="s">
        <v>197</v>
      </c>
      <c r="G177" s="237"/>
      <c r="H177" s="240">
        <v>-1.6000000000000001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156</v>
      </c>
      <c r="AU177" s="246" t="s">
        <v>82</v>
      </c>
      <c r="AV177" s="14" t="s">
        <v>82</v>
      </c>
      <c r="AW177" s="14" t="s">
        <v>33</v>
      </c>
      <c r="AX177" s="14" t="s">
        <v>72</v>
      </c>
      <c r="AY177" s="246" t="s">
        <v>142</v>
      </c>
    </row>
    <row r="178" s="15" customFormat="1">
      <c r="A178" s="15"/>
      <c r="B178" s="247"/>
      <c r="C178" s="248"/>
      <c r="D178" s="219" t="s">
        <v>156</v>
      </c>
      <c r="E178" s="249" t="s">
        <v>19</v>
      </c>
      <c r="F178" s="250" t="s">
        <v>173</v>
      </c>
      <c r="G178" s="248"/>
      <c r="H178" s="251">
        <v>4.7249999999999996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7" t="s">
        <v>156</v>
      </c>
      <c r="AU178" s="257" t="s">
        <v>82</v>
      </c>
      <c r="AV178" s="15" t="s">
        <v>150</v>
      </c>
      <c r="AW178" s="15" t="s">
        <v>33</v>
      </c>
      <c r="AX178" s="15" t="s">
        <v>72</v>
      </c>
      <c r="AY178" s="257" t="s">
        <v>142</v>
      </c>
    </row>
    <row r="179" s="14" customFormat="1">
      <c r="A179" s="14"/>
      <c r="B179" s="236"/>
      <c r="C179" s="237"/>
      <c r="D179" s="219" t="s">
        <v>156</v>
      </c>
      <c r="E179" s="238" t="s">
        <v>19</v>
      </c>
      <c r="F179" s="239" t="s">
        <v>253</v>
      </c>
      <c r="G179" s="237"/>
      <c r="H179" s="240">
        <v>9.4499999999999993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156</v>
      </c>
      <c r="AU179" s="246" t="s">
        <v>82</v>
      </c>
      <c r="AV179" s="14" t="s">
        <v>82</v>
      </c>
      <c r="AW179" s="14" t="s">
        <v>33</v>
      </c>
      <c r="AX179" s="14" t="s">
        <v>80</v>
      </c>
      <c r="AY179" s="246" t="s">
        <v>142</v>
      </c>
    </row>
    <row r="180" s="2" customFormat="1" ht="16.5" customHeight="1">
      <c r="A180" s="40"/>
      <c r="B180" s="41"/>
      <c r="C180" s="206" t="s">
        <v>254</v>
      </c>
      <c r="D180" s="206" t="s">
        <v>145</v>
      </c>
      <c r="E180" s="207" t="s">
        <v>255</v>
      </c>
      <c r="F180" s="208" t="s">
        <v>256</v>
      </c>
      <c r="G180" s="209" t="s">
        <v>191</v>
      </c>
      <c r="H180" s="210">
        <v>177.66</v>
      </c>
      <c r="I180" s="211"/>
      <c r="J180" s="212">
        <f>ROUND(I180*H180,2)</f>
        <v>0</v>
      </c>
      <c r="K180" s="208" t="s">
        <v>149</v>
      </c>
      <c r="L180" s="46"/>
      <c r="M180" s="213" t="s">
        <v>19</v>
      </c>
      <c r="N180" s="214" t="s">
        <v>43</v>
      </c>
      <c r="O180" s="86"/>
      <c r="P180" s="215">
        <f>O180*H180</f>
        <v>0</v>
      </c>
      <c r="Q180" s="215">
        <v>0.0040000000000000001</v>
      </c>
      <c r="R180" s="215">
        <f>Q180*H180</f>
        <v>0.71064000000000005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150</v>
      </c>
      <c r="AT180" s="217" t="s">
        <v>145</v>
      </c>
      <c r="AU180" s="217" t="s">
        <v>82</v>
      </c>
      <c r="AY180" s="19" t="s">
        <v>142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80</v>
      </c>
      <c r="BK180" s="218">
        <f>ROUND(I180*H180,2)</f>
        <v>0</v>
      </c>
      <c r="BL180" s="19" t="s">
        <v>150</v>
      </c>
      <c r="BM180" s="217" t="s">
        <v>257</v>
      </c>
    </row>
    <row r="181" s="2" customFormat="1">
      <c r="A181" s="40"/>
      <c r="B181" s="41"/>
      <c r="C181" s="42"/>
      <c r="D181" s="219" t="s">
        <v>152</v>
      </c>
      <c r="E181" s="42"/>
      <c r="F181" s="220" t="s">
        <v>258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152</v>
      </c>
      <c r="AU181" s="19" t="s">
        <v>82</v>
      </c>
    </row>
    <row r="182" s="2" customFormat="1">
      <c r="A182" s="40"/>
      <c r="B182" s="41"/>
      <c r="C182" s="42"/>
      <c r="D182" s="224" t="s">
        <v>154</v>
      </c>
      <c r="E182" s="42"/>
      <c r="F182" s="225" t="s">
        <v>259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154</v>
      </c>
      <c r="AU182" s="19" t="s">
        <v>82</v>
      </c>
    </row>
    <row r="183" s="13" customFormat="1">
      <c r="A183" s="13"/>
      <c r="B183" s="226"/>
      <c r="C183" s="227"/>
      <c r="D183" s="219" t="s">
        <v>156</v>
      </c>
      <c r="E183" s="228" t="s">
        <v>19</v>
      </c>
      <c r="F183" s="229" t="s">
        <v>240</v>
      </c>
      <c r="G183" s="227"/>
      <c r="H183" s="228" t="s">
        <v>19</v>
      </c>
      <c r="I183" s="230"/>
      <c r="J183" s="227"/>
      <c r="K183" s="227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156</v>
      </c>
      <c r="AU183" s="235" t="s">
        <v>82</v>
      </c>
      <c r="AV183" s="13" t="s">
        <v>80</v>
      </c>
      <c r="AW183" s="13" t="s">
        <v>33</v>
      </c>
      <c r="AX183" s="13" t="s">
        <v>72</v>
      </c>
      <c r="AY183" s="235" t="s">
        <v>142</v>
      </c>
    </row>
    <row r="184" s="14" customFormat="1">
      <c r="A184" s="14"/>
      <c r="B184" s="236"/>
      <c r="C184" s="237"/>
      <c r="D184" s="219" t="s">
        <v>156</v>
      </c>
      <c r="E184" s="238" t="s">
        <v>19</v>
      </c>
      <c r="F184" s="239" t="s">
        <v>260</v>
      </c>
      <c r="G184" s="237"/>
      <c r="H184" s="240">
        <v>53.189999999999998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156</v>
      </c>
      <c r="AU184" s="246" t="s">
        <v>82</v>
      </c>
      <c r="AV184" s="14" t="s">
        <v>82</v>
      </c>
      <c r="AW184" s="14" t="s">
        <v>33</v>
      </c>
      <c r="AX184" s="14" t="s">
        <v>72</v>
      </c>
      <c r="AY184" s="246" t="s">
        <v>142</v>
      </c>
    </row>
    <row r="185" s="13" customFormat="1">
      <c r="A185" s="13"/>
      <c r="B185" s="226"/>
      <c r="C185" s="227"/>
      <c r="D185" s="219" t="s">
        <v>156</v>
      </c>
      <c r="E185" s="228" t="s">
        <v>19</v>
      </c>
      <c r="F185" s="229" t="s">
        <v>242</v>
      </c>
      <c r="G185" s="227"/>
      <c r="H185" s="228" t="s">
        <v>19</v>
      </c>
      <c r="I185" s="230"/>
      <c r="J185" s="227"/>
      <c r="K185" s="227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156</v>
      </c>
      <c r="AU185" s="235" t="s">
        <v>82</v>
      </c>
      <c r="AV185" s="13" t="s">
        <v>80</v>
      </c>
      <c r="AW185" s="13" t="s">
        <v>33</v>
      </c>
      <c r="AX185" s="13" t="s">
        <v>72</v>
      </c>
      <c r="AY185" s="235" t="s">
        <v>142</v>
      </c>
    </row>
    <row r="186" s="14" customFormat="1">
      <c r="A186" s="14"/>
      <c r="B186" s="236"/>
      <c r="C186" s="237"/>
      <c r="D186" s="219" t="s">
        <v>156</v>
      </c>
      <c r="E186" s="238" t="s">
        <v>19</v>
      </c>
      <c r="F186" s="239" t="s">
        <v>261</v>
      </c>
      <c r="G186" s="237"/>
      <c r="H186" s="240">
        <v>68.310000000000002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156</v>
      </c>
      <c r="AU186" s="246" t="s">
        <v>82</v>
      </c>
      <c r="AV186" s="14" t="s">
        <v>82</v>
      </c>
      <c r="AW186" s="14" t="s">
        <v>33</v>
      </c>
      <c r="AX186" s="14" t="s">
        <v>72</v>
      </c>
      <c r="AY186" s="246" t="s">
        <v>142</v>
      </c>
    </row>
    <row r="187" s="13" customFormat="1">
      <c r="A187" s="13"/>
      <c r="B187" s="226"/>
      <c r="C187" s="227"/>
      <c r="D187" s="219" t="s">
        <v>156</v>
      </c>
      <c r="E187" s="228" t="s">
        <v>19</v>
      </c>
      <c r="F187" s="229" t="s">
        <v>244</v>
      </c>
      <c r="G187" s="227"/>
      <c r="H187" s="228" t="s">
        <v>19</v>
      </c>
      <c r="I187" s="230"/>
      <c r="J187" s="227"/>
      <c r="K187" s="227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156</v>
      </c>
      <c r="AU187" s="235" t="s">
        <v>82</v>
      </c>
      <c r="AV187" s="13" t="s">
        <v>80</v>
      </c>
      <c r="AW187" s="13" t="s">
        <v>33</v>
      </c>
      <c r="AX187" s="13" t="s">
        <v>72</v>
      </c>
      <c r="AY187" s="235" t="s">
        <v>142</v>
      </c>
    </row>
    <row r="188" s="14" customFormat="1">
      <c r="A188" s="14"/>
      <c r="B188" s="236"/>
      <c r="C188" s="237"/>
      <c r="D188" s="219" t="s">
        <v>156</v>
      </c>
      <c r="E188" s="238" t="s">
        <v>19</v>
      </c>
      <c r="F188" s="239" t="s">
        <v>262</v>
      </c>
      <c r="G188" s="237"/>
      <c r="H188" s="240">
        <v>21.870000000000001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156</v>
      </c>
      <c r="AU188" s="246" t="s">
        <v>82</v>
      </c>
      <c r="AV188" s="14" t="s">
        <v>82</v>
      </c>
      <c r="AW188" s="14" t="s">
        <v>33</v>
      </c>
      <c r="AX188" s="14" t="s">
        <v>72</v>
      </c>
      <c r="AY188" s="246" t="s">
        <v>142</v>
      </c>
    </row>
    <row r="189" s="13" customFormat="1">
      <c r="A189" s="13"/>
      <c r="B189" s="226"/>
      <c r="C189" s="227"/>
      <c r="D189" s="219" t="s">
        <v>156</v>
      </c>
      <c r="E189" s="228" t="s">
        <v>19</v>
      </c>
      <c r="F189" s="229" t="s">
        <v>195</v>
      </c>
      <c r="G189" s="227"/>
      <c r="H189" s="228" t="s">
        <v>19</v>
      </c>
      <c r="I189" s="230"/>
      <c r="J189" s="227"/>
      <c r="K189" s="227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156</v>
      </c>
      <c r="AU189" s="235" t="s">
        <v>82</v>
      </c>
      <c r="AV189" s="13" t="s">
        <v>80</v>
      </c>
      <c r="AW189" s="13" t="s">
        <v>33</v>
      </c>
      <c r="AX189" s="13" t="s">
        <v>72</v>
      </c>
      <c r="AY189" s="235" t="s">
        <v>142</v>
      </c>
    </row>
    <row r="190" s="14" customFormat="1">
      <c r="A190" s="14"/>
      <c r="B190" s="236"/>
      <c r="C190" s="237"/>
      <c r="D190" s="219" t="s">
        <v>156</v>
      </c>
      <c r="E190" s="238" t="s">
        <v>19</v>
      </c>
      <c r="F190" s="239" t="s">
        <v>263</v>
      </c>
      <c r="G190" s="237"/>
      <c r="H190" s="240">
        <v>34.289999999999999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156</v>
      </c>
      <c r="AU190" s="246" t="s">
        <v>82</v>
      </c>
      <c r="AV190" s="14" t="s">
        <v>82</v>
      </c>
      <c r="AW190" s="14" t="s">
        <v>33</v>
      </c>
      <c r="AX190" s="14" t="s">
        <v>72</v>
      </c>
      <c r="AY190" s="246" t="s">
        <v>142</v>
      </c>
    </row>
    <row r="191" s="15" customFormat="1">
      <c r="A191" s="15"/>
      <c r="B191" s="247"/>
      <c r="C191" s="248"/>
      <c r="D191" s="219" t="s">
        <v>156</v>
      </c>
      <c r="E191" s="249" t="s">
        <v>19</v>
      </c>
      <c r="F191" s="250" t="s">
        <v>173</v>
      </c>
      <c r="G191" s="248"/>
      <c r="H191" s="251">
        <v>177.66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7" t="s">
        <v>156</v>
      </c>
      <c r="AU191" s="257" t="s">
        <v>82</v>
      </c>
      <c r="AV191" s="15" t="s">
        <v>150</v>
      </c>
      <c r="AW191" s="15" t="s">
        <v>33</v>
      </c>
      <c r="AX191" s="15" t="s">
        <v>80</v>
      </c>
      <c r="AY191" s="257" t="s">
        <v>142</v>
      </c>
    </row>
    <row r="192" s="2" customFormat="1" ht="24.15" customHeight="1">
      <c r="A192" s="40"/>
      <c r="B192" s="41"/>
      <c r="C192" s="206" t="s">
        <v>8</v>
      </c>
      <c r="D192" s="206" t="s">
        <v>145</v>
      </c>
      <c r="E192" s="207" t="s">
        <v>264</v>
      </c>
      <c r="F192" s="208" t="s">
        <v>265</v>
      </c>
      <c r="G192" s="209" t="s">
        <v>191</v>
      </c>
      <c r="H192" s="210">
        <v>18.140000000000001</v>
      </c>
      <c r="I192" s="211"/>
      <c r="J192" s="212">
        <f>ROUND(I192*H192,2)</f>
        <v>0</v>
      </c>
      <c r="K192" s="208" t="s">
        <v>149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0.015400000000000001</v>
      </c>
      <c r="R192" s="215">
        <f>Q192*H192</f>
        <v>0.27935599999999999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150</v>
      </c>
      <c r="AT192" s="217" t="s">
        <v>145</v>
      </c>
      <c r="AU192" s="217" t="s">
        <v>82</v>
      </c>
      <c r="AY192" s="19" t="s">
        <v>142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150</v>
      </c>
      <c r="BM192" s="217" t="s">
        <v>266</v>
      </c>
    </row>
    <row r="193" s="2" customFormat="1">
      <c r="A193" s="40"/>
      <c r="B193" s="41"/>
      <c r="C193" s="42"/>
      <c r="D193" s="219" t="s">
        <v>152</v>
      </c>
      <c r="E193" s="42"/>
      <c r="F193" s="220" t="s">
        <v>267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152</v>
      </c>
      <c r="AU193" s="19" t="s">
        <v>82</v>
      </c>
    </row>
    <row r="194" s="2" customFormat="1">
      <c r="A194" s="40"/>
      <c r="B194" s="41"/>
      <c r="C194" s="42"/>
      <c r="D194" s="224" t="s">
        <v>154</v>
      </c>
      <c r="E194" s="42"/>
      <c r="F194" s="225" t="s">
        <v>268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154</v>
      </c>
      <c r="AU194" s="19" t="s">
        <v>82</v>
      </c>
    </row>
    <row r="195" s="13" customFormat="1">
      <c r="A195" s="13"/>
      <c r="B195" s="226"/>
      <c r="C195" s="227"/>
      <c r="D195" s="219" t="s">
        <v>156</v>
      </c>
      <c r="E195" s="228" t="s">
        <v>19</v>
      </c>
      <c r="F195" s="229" t="s">
        <v>269</v>
      </c>
      <c r="G195" s="227"/>
      <c r="H195" s="228" t="s">
        <v>19</v>
      </c>
      <c r="I195" s="230"/>
      <c r="J195" s="227"/>
      <c r="K195" s="227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156</v>
      </c>
      <c r="AU195" s="235" t="s">
        <v>82</v>
      </c>
      <c r="AV195" s="13" t="s">
        <v>80</v>
      </c>
      <c r="AW195" s="13" t="s">
        <v>33</v>
      </c>
      <c r="AX195" s="13" t="s">
        <v>72</v>
      </c>
      <c r="AY195" s="235" t="s">
        <v>142</v>
      </c>
    </row>
    <row r="196" s="14" customFormat="1">
      <c r="A196" s="14"/>
      <c r="B196" s="236"/>
      <c r="C196" s="237"/>
      <c r="D196" s="219" t="s">
        <v>156</v>
      </c>
      <c r="E196" s="238" t="s">
        <v>19</v>
      </c>
      <c r="F196" s="239" t="s">
        <v>270</v>
      </c>
      <c r="G196" s="237"/>
      <c r="H196" s="240">
        <v>16.600000000000001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156</v>
      </c>
      <c r="AU196" s="246" t="s">
        <v>82</v>
      </c>
      <c r="AV196" s="14" t="s">
        <v>82</v>
      </c>
      <c r="AW196" s="14" t="s">
        <v>33</v>
      </c>
      <c r="AX196" s="14" t="s">
        <v>72</v>
      </c>
      <c r="AY196" s="246" t="s">
        <v>142</v>
      </c>
    </row>
    <row r="197" s="14" customFormat="1">
      <c r="A197" s="14"/>
      <c r="B197" s="236"/>
      <c r="C197" s="237"/>
      <c r="D197" s="219" t="s">
        <v>156</v>
      </c>
      <c r="E197" s="238" t="s">
        <v>19</v>
      </c>
      <c r="F197" s="239" t="s">
        <v>271</v>
      </c>
      <c r="G197" s="237"/>
      <c r="H197" s="240">
        <v>1.54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156</v>
      </c>
      <c r="AU197" s="246" t="s">
        <v>82</v>
      </c>
      <c r="AV197" s="14" t="s">
        <v>82</v>
      </c>
      <c r="AW197" s="14" t="s">
        <v>33</v>
      </c>
      <c r="AX197" s="14" t="s">
        <v>72</v>
      </c>
      <c r="AY197" s="246" t="s">
        <v>142</v>
      </c>
    </row>
    <row r="198" s="15" customFormat="1">
      <c r="A198" s="15"/>
      <c r="B198" s="247"/>
      <c r="C198" s="248"/>
      <c r="D198" s="219" t="s">
        <v>156</v>
      </c>
      <c r="E198" s="249" t="s">
        <v>19</v>
      </c>
      <c r="F198" s="250" t="s">
        <v>173</v>
      </c>
      <c r="G198" s="248"/>
      <c r="H198" s="251">
        <v>18.140000000000001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7" t="s">
        <v>156</v>
      </c>
      <c r="AU198" s="257" t="s">
        <v>82</v>
      </c>
      <c r="AV198" s="15" t="s">
        <v>150</v>
      </c>
      <c r="AW198" s="15" t="s">
        <v>33</v>
      </c>
      <c r="AX198" s="15" t="s">
        <v>80</v>
      </c>
      <c r="AY198" s="257" t="s">
        <v>142</v>
      </c>
    </row>
    <row r="199" s="2" customFormat="1" ht="24.15" customHeight="1">
      <c r="A199" s="40"/>
      <c r="B199" s="41"/>
      <c r="C199" s="206" t="s">
        <v>272</v>
      </c>
      <c r="D199" s="206" t="s">
        <v>145</v>
      </c>
      <c r="E199" s="207" t="s">
        <v>273</v>
      </c>
      <c r="F199" s="208" t="s">
        <v>274</v>
      </c>
      <c r="G199" s="209" t="s">
        <v>191</v>
      </c>
      <c r="H199" s="210">
        <v>7.5</v>
      </c>
      <c r="I199" s="211"/>
      <c r="J199" s="212">
        <f>ROUND(I199*H199,2)</f>
        <v>0</v>
      </c>
      <c r="K199" s="208" t="s">
        <v>149</v>
      </c>
      <c r="L199" s="46"/>
      <c r="M199" s="213" t="s">
        <v>19</v>
      </c>
      <c r="N199" s="214" t="s">
        <v>43</v>
      </c>
      <c r="O199" s="86"/>
      <c r="P199" s="215">
        <f>O199*H199</f>
        <v>0</v>
      </c>
      <c r="Q199" s="215">
        <v>0.043830000000000001</v>
      </c>
      <c r="R199" s="215">
        <f>Q199*H199</f>
        <v>0.32872499999999999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150</v>
      </c>
      <c r="AT199" s="217" t="s">
        <v>145</v>
      </c>
      <c r="AU199" s="217" t="s">
        <v>82</v>
      </c>
      <c r="AY199" s="19" t="s">
        <v>142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80</v>
      </c>
      <c r="BK199" s="218">
        <f>ROUND(I199*H199,2)</f>
        <v>0</v>
      </c>
      <c r="BL199" s="19" t="s">
        <v>150</v>
      </c>
      <c r="BM199" s="217" t="s">
        <v>275</v>
      </c>
    </row>
    <row r="200" s="2" customFormat="1">
      <c r="A200" s="40"/>
      <c r="B200" s="41"/>
      <c r="C200" s="42"/>
      <c r="D200" s="219" t="s">
        <v>152</v>
      </c>
      <c r="E200" s="42"/>
      <c r="F200" s="220" t="s">
        <v>276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152</v>
      </c>
      <c r="AU200" s="19" t="s">
        <v>82</v>
      </c>
    </row>
    <row r="201" s="2" customFormat="1">
      <c r="A201" s="40"/>
      <c r="B201" s="41"/>
      <c r="C201" s="42"/>
      <c r="D201" s="224" t="s">
        <v>154</v>
      </c>
      <c r="E201" s="42"/>
      <c r="F201" s="225" t="s">
        <v>277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154</v>
      </c>
      <c r="AU201" s="19" t="s">
        <v>82</v>
      </c>
    </row>
    <row r="202" s="13" customFormat="1">
      <c r="A202" s="13"/>
      <c r="B202" s="226"/>
      <c r="C202" s="227"/>
      <c r="D202" s="219" t="s">
        <v>156</v>
      </c>
      <c r="E202" s="228" t="s">
        <v>19</v>
      </c>
      <c r="F202" s="229" t="s">
        <v>278</v>
      </c>
      <c r="G202" s="227"/>
      <c r="H202" s="228" t="s">
        <v>19</v>
      </c>
      <c r="I202" s="230"/>
      <c r="J202" s="227"/>
      <c r="K202" s="227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156</v>
      </c>
      <c r="AU202" s="235" t="s">
        <v>82</v>
      </c>
      <c r="AV202" s="13" t="s">
        <v>80</v>
      </c>
      <c r="AW202" s="13" t="s">
        <v>33</v>
      </c>
      <c r="AX202" s="13" t="s">
        <v>72</v>
      </c>
      <c r="AY202" s="235" t="s">
        <v>142</v>
      </c>
    </row>
    <row r="203" s="14" customFormat="1">
      <c r="A203" s="14"/>
      <c r="B203" s="236"/>
      <c r="C203" s="237"/>
      <c r="D203" s="219" t="s">
        <v>156</v>
      </c>
      <c r="E203" s="238" t="s">
        <v>19</v>
      </c>
      <c r="F203" s="239" t="s">
        <v>279</v>
      </c>
      <c r="G203" s="237"/>
      <c r="H203" s="240">
        <v>4.5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156</v>
      </c>
      <c r="AU203" s="246" t="s">
        <v>82</v>
      </c>
      <c r="AV203" s="14" t="s">
        <v>82</v>
      </c>
      <c r="AW203" s="14" t="s">
        <v>33</v>
      </c>
      <c r="AX203" s="14" t="s">
        <v>72</v>
      </c>
      <c r="AY203" s="246" t="s">
        <v>142</v>
      </c>
    </row>
    <row r="204" s="13" customFormat="1">
      <c r="A204" s="13"/>
      <c r="B204" s="226"/>
      <c r="C204" s="227"/>
      <c r="D204" s="219" t="s">
        <v>156</v>
      </c>
      <c r="E204" s="228" t="s">
        <v>19</v>
      </c>
      <c r="F204" s="229" t="s">
        <v>280</v>
      </c>
      <c r="G204" s="227"/>
      <c r="H204" s="228" t="s">
        <v>19</v>
      </c>
      <c r="I204" s="230"/>
      <c r="J204" s="227"/>
      <c r="K204" s="227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156</v>
      </c>
      <c r="AU204" s="235" t="s">
        <v>82</v>
      </c>
      <c r="AV204" s="13" t="s">
        <v>80</v>
      </c>
      <c r="AW204" s="13" t="s">
        <v>33</v>
      </c>
      <c r="AX204" s="13" t="s">
        <v>72</v>
      </c>
      <c r="AY204" s="235" t="s">
        <v>142</v>
      </c>
    </row>
    <row r="205" s="14" customFormat="1">
      <c r="A205" s="14"/>
      <c r="B205" s="236"/>
      <c r="C205" s="237"/>
      <c r="D205" s="219" t="s">
        <v>156</v>
      </c>
      <c r="E205" s="238" t="s">
        <v>19</v>
      </c>
      <c r="F205" s="239" t="s">
        <v>281</v>
      </c>
      <c r="G205" s="237"/>
      <c r="H205" s="240">
        <v>3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156</v>
      </c>
      <c r="AU205" s="246" t="s">
        <v>82</v>
      </c>
      <c r="AV205" s="14" t="s">
        <v>82</v>
      </c>
      <c r="AW205" s="14" t="s">
        <v>33</v>
      </c>
      <c r="AX205" s="14" t="s">
        <v>72</v>
      </c>
      <c r="AY205" s="246" t="s">
        <v>142</v>
      </c>
    </row>
    <row r="206" s="15" customFormat="1">
      <c r="A206" s="15"/>
      <c r="B206" s="247"/>
      <c r="C206" s="248"/>
      <c r="D206" s="219" t="s">
        <v>156</v>
      </c>
      <c r="E206" s="249" t="s">
        <v>19</v>
      </c>
      <c r="F206" s="250" t="s">
        <v>173</v>
      </c>
      <c r="G206" s="248"/>
      <c r="H206" s="251">
        <v>7.5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7" t="s">
        <v>156</v>
      </c>
      <c r="AU206" s="257" t="s">
        <v>82</v>
      </c>
      <c r="AV206" s="15" t="s">
        <v>150</v>
      </c>
      <c r="AW206" s="15" t="s">
        <v>33</v>
      </c>
      <c r="AX206" s="15" t="s">
        <v>80</v>
      </c>
      <c r="AY206" s="257" t="s">
        <v>142</v>
      </c>
    </row>
    <row r="207" s="2" customFormat="1" ht="24.15" customHeight="1">
      <c r="A207" s="40"/>
      <c r="B207" s="41"/>
      <c r="C207" s="206" t="s">
        <v>282</v>
      </c>
      <c r="D207" s="206" t="s">
        <v>145</v>
      </c>
      <c r="E207" s="207" t="s">
        <v>283</v>
      </c>
      <c r="F207" s="208" t="s">
        <v>284</v>
      </c>
      <c r="G207" s="209" t="s">
        <v>161</v>
      </c>
      <c r="H207" s="210">
        <v>1</v>
      </c>
      <c r="I207" s="211"/>
      <c r="J207" s="212">
        <f>ROUND(I207*H207,2)</f>
        <v>0</v>
      </c>
      <c r="K207" s="208" t="s">
        <v>149</v>
      </c>
      <c r="L207" s="46"/>
      <c r="M207" s="213" t="s">
        <v>19</v>
      </c>
      <c r="N207" s="214" t="s">
        <v>43</v>
      </c>
      <c r="O207" s="86"/>
      <c r="P207" s="215">
        <f>O207*H207</f>
        <v>0</v>
      </c>
      <c r="Q207" s="215">
        <v>0.1658</v>
      </c>
      <c r="R207" s="215">
        <f>Q207*H207</f>
        <v>0.1658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150</v>
      </c>
      <c r="AT207" s="217" t="s">
        <v>145</v>
      </c>
      <c r="AU207" s="217" t="s">
        <v>82</v>
      </c>
      <c r="AY207" s="19" t="s">
        <v>142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80</v>
      </c>
      <c r="BK207" s="218">
        <f>ROUND(I207*H207,2)</f>
        <v>0</v>
      </c>
      <c r="BL207" s="19" t="s">
        <v>150</v>
      </c>
      <c r="BM207" s="217" t="s">
        <v>285</v>
      </c>
    </row>
    <row r="208" s="2" customFormat="1">
      <c r="A208" s="40"/>
      <c r="B208" s="41"/>
      <c r="C208" s="42"/>
      <c r="D208" s="219" t="s">
        <v>152</v>
      </c>
      <c r="E208" s="42"/>
      <c r="F208" s="220" t="s">
        <v>286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152</v>
      </c>
      <c r="AU208" s="19" t="s">
        <v>82</v>
      </c>
    </row>
    <row r="209" s="2" customFormat="1">
      <c r="A209" s="40"/>
      <c r="B209" s="41"/>
      <c r="C209" s="42"/>
      <c r="D209" s="224" t="s">
        <v>154</v>
      </c>
      <c r="E209" s="42"/>
      <c r="F209" s="225" t="s">
        <v>287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154</v>
      </c>
      <c r="AU209" s="19" t="s">
        <v>82</v>
      </c>
    </row>
    <row r="210" s="13" customFormat="1">
      <c r="A210" s="13"/>
      <c r="B210" s="226"/>
      <c r="C210" s="227"/>
      <c r="D210" s="219" t="s">
        <v>156</v>
      </c>
      <c r="E210" s="228" t="s">
        <v>19</v>
      </c>
      <c r="F210" s="229" t="s">
        <v>288</v>
      </c>
      <c r="G210" s="227"/>
      <c r="H210" s="228" t="s">
        <v>19</v>
      </c>
      <c r="I210" s="230"/>
      <c r="J210" s="227"/>
      <c r="K210" s="227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156</v>
      </c>
      <c r="AU210" s="235" t="s">
        <v>82</v>
      </c>
      <c r="AV210" s="13" t="s">
        <v>80</v>
      </c>
      <c r="AW210" s="13" t="s">
        <v>33</v>
      </c>
      <c r="AX210" s="13" t="s">
        <v>72</v>
      </c>
      <c r="AY210" s="235" t="s">
        <v>142</v>
      </c>
    </row>
    <row r="211" s="14" customFormat="1">
      <c r="A211" s="14"/>
      <c r="B211" s="236"/>
      <c r="C211" s="237"/>
      <c r="D211" s="219" t="s">
        <v>156</v>
      </c>
      <c r="E211" s="238" t="s">
        <v>19</v>
      </c>
      <c r="F211" s="239" t="s">
        <v>80</v>
      </c>
      <c r="G211" s="237"/>
      <c r="H211" s="240">
        <v>1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156</v>
      </c>
      <c r="AU211" s="246" t="s">
        <v>82</v>
      </c>
      <c r="AV211" s="14" t="s">
        <v>82</v>
      </c>
      <c r="AW211" s="14" t="s">
        <v>33</v>
      </c>
      <c r="AX211" s="14" t="s">
        <v>80</v>
      </c>
      <c r="AY211" s="246" t="s">
        <v>142</v>
      </c>
    </row>
    <row r="212" s="2" customFormat="1" ht="24.15" customHeight="1">
      <c r="A212" s="40"/>
      <c r="B212" s="41"/>
      <c r="C212" s="206" t="s">
        <v>289</v>
      </c>
      <c r="D212" s="206" t="s">
        <v>145</v>
      </c>
      <c r="E212" s="207" t="s">
        <v>290</v>
      </c>
      <c r="F212" s="208" t="s">
        <v>291</v>
      </c>
      <c r="G212" s="209" t="s">
        <v>148</v>
      </c>
      <c r="H212" s="210">
        <v>0.10000000000000001</v>
      </c>
      <c r="I212" s="211"/>
      <c r="J212" s="212">
        <f>ROUND(I212*H212,2)</f>
        <v>0</v>
      </c>
      <c r="K212" s="208" t="s">
        <v>149</v>
      </c>
      <c r="L212" s="46"/>
      <c r="M212" s="213" t="s">
        <v>19</v>
      </c>
      <c r="N212" s="214" t="s">
        <v>43</v>
      </c>
      <c r="O212" s="86"/>
      <c r="P212" s="215">
        <f>O212*H212</f>
        <v>0</v>
      </c>
      <c r="Q212" s="215">
        <v>2.3010199999999998</v>
      </c>
      <c r="R212" s="215">
        <f>Q212*H212</f>
        <v>0.230102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150</v>
      </c>
      <c r="AT212" s="217" t="s">
        <v>145</v>
      </c>
      <c r="AU212" s="217" t="s">
        <v>82</v>
      </c>
      <c r="AY212" s="19" t="s">
        <v>142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80</v>
      </c>
      <c r="BK212" s="218">
        <f>ROUND(I212*H212,2)</f>
        <v>0</v>
      </c>
      <c r="BL212" s="19" t="s">
        <v>150</v>
      </c>
      <c r="BM212" s="217" t="s">
        <v>292</v>
      </c>
    </row>
    <row r="213" s="2" customFormat="1">
      <c r="A213" s="40"/>
      <c r="B213" s="41"/>
      <c r="C213" s="42"/>
      <c r="D213" s="219" t="s">
        <v>152</v>
      </c>
      <c r="E213" s="42"/>
      <c r="F213" s="220" t="s">
        <v>293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152</v>
      </c>
      <c r="AU213" s="19" t="s">
        <v>82</v>
      </c>
    </row>
    <row r="214" s="2" customFormat="1">
      <c r="A214" s="40"/>
      <c r="B214" s="41"/>
      <c r="C214" s="42"/>
      <c r="D214" s="224" t="s">
        <v>154</v>
      </c>
      <c r="E214" s="42"/>
      <c r="F214" s="225" t="s">
        <v>294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154</v>
      </c>
      <c r="AU214" s="19" t="s">
        <v>82</v>
      </c>
    </row>
    <row r="215" s="13" customFormat="1">
      <c r="A215" s="13"/>
      <c r="B215" s="226"/>
      <c r="C215" s="227"/>
      <c r="D215" s="219" t="s">
        <v>156</v>
      </c>
      <c r="E215" s="228" t="s">
        <v>19</v>
      </c>
      <c r="F215" s="229" t="s">
        <v>278</v>
      </c>
      <c r="G215" s="227"/>
      <c r="H215" s="228" t="s">
        <v>19</v>
      </c>
      <c r="I215" s="230"/>
      <c r="J215" s="227"/>
      <c r="K215" s="227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156</v>
      </c>
      <c r="AU215" s="235" t="s">
        <v>82</v>
      </c>
      <c r="AV215" s="13" t="s">
        <v>80</v>
      </c>
      <c r="AW215" s="13" t="s">
        <v>33</v>
      </c>
      <c r="AX215" s="13" t="s">
        <v>72</v>
      </c>
      <c r="AY215" s="235" t="s">
        <v>142</v>
      </c>
    </row>
    <row r="216" s="14" customFormat="1">
      <c r="A216" s="14"/>
      <c r="B216" s="236"/>
      <c r="C216" s="237"/>
      <c r="D216" s="219" t="s">
        <v>156</v>
      </c>
      <c r="E216" s="238" t="s">
        <v>19</v>
      </c>
      <c r="F216" s="239" t="s">
        <v>295</v>
      </c>
      <c r="G216" s="237"/>
      <c r="H216" s="240">
        <v>0.050000000000000003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156</v>
      </c>
      <c r="AU216" s="246" t="s">
        <v>82</v>
      </c>
      <c r="AV216" s="14" t="s">
        <v>82</v>
      </c>
      <c r="AW216" s="14" t="s">
        <v>33</v>
      </c>
      <c r="AX216" s="14" t="s">
        <v>72</v>
      </c>
      <c r="AY216" s="246" t="s">
        <v>142</v>
      </c>
    </row>
    <row r="217" s="13" customFormat="1">
      <c r="A217" s="13"/>
      <c r="B217" s="226"/>
      <c r="C217" s="227"/>
      <c r="D217" s="219" t="s">
        <v>156</v>
      </c>
      <c r="E217" s="228" t="s">
        <v>19</v>
      </c>
      <c r="F217" s="229" t="s">
        <v>280</v>
      </c>
      <c r="G217" s="227"/>
      <c r="H217" s="228" t="s">
        <v>19</v>
      </c>
      <c r="I217" s="230"/>
      <c r="J217" s="227"/>
      <c r="K217" s="227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156</v>
      </c>
      <c r="AU217" s="235" t="s">
        <v>82</v>
      </c>
      <c r="AV217" s="13" t="s">
        <v>80</v>
      </c>
      <c r="AW217" s="13" t="s">
        <v>33</v>
      </c>
      <c r="AX217" s="13" t="s">
        <v>72</v>
      </c>
      <c r="AY217" s="235" t="s">
        <v>142</v>
      </c>
    </row>
    <row r="218" s="14" customFormat="1">
      <c r="A218" s="14"/>
      <c r="B218" s="236"/>
      <c r="C218" s="237"/>
      <c r="D218" s="219" t="s">
        <v>156</v>
      </c>
      <c r="E218" s="238" t="s">
        <v>19</v>
      </c>
      <c r="F218" s="239" t="s">
        <v>295</v>
      </c>
      <c r="G218" s="237"/>
      <c r="H218" s="240">
        <v>0.050000000000000003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156</v>
      </c>
      <c r="AU218" s="246" t="s">
        <v>82</v>
      </c>
      <c r="AV218" s="14" t="s">
        <v>82</v>
      </c>
      <c r="AW218" s="14" t="s">
        <v>33</v>
      </c>
      <c r="AX218" s="14" t="s">
        <v>72</v>
      </c>
      <c r="AY218" s="246" t="s">
        <v>142</v>
      </c>
    </row>
    <row r="219" s="15" customFormat="1">
      <c r="A219" s="15"/>
      <c r="B219" s="247"/>
      <c r="C219" s="248"/>
      <c r="D219" s="219" t="s">
        <v>156</v>
      </c>
      <c r="E219" s="249" t="s">
        <v>19</v>
      </c>
      <c r="F219" s="250" t="s">
        <v>173</v>
      </c>
      <c r="G219" s="248"/>
      <c r="H219" s="251">
        <v>0.10000000000000001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7" t="s">
        <v>156</v>
      </c>
      <c r="AU219" s="257" t="s">
        <v>82</v>
      </c>
      <c r="AV219" s="15" t="s">
        <v>150</v>
      </c>
      <c r="AW219" s="15" t="s">
        <v>33</v>
      </c>
      <c r="AX219" s="15" t="s">
        <v>80</v>
      </c>
      <c r="AY219" s="257" t="s">
        <v>142</v>
      </c>
    </row>
    <row r="220" s="2" customFormat="1" ht="24.15" customHeight="1">
      <c r="A220" s="40"/>
      <c r="B220" s="41"/>
      <c r="C220" s="206" t="s">
        <v>296</v>
      </c>
      <c r="D220" s="206" t="s">
        <v>145</v>
      </c>
      <c r="E220" s="207" t="s">
        <v>297</v>
      </c>
      <c r="F220" s="208" t="s">
        <v>298</v>
      </c>
      <c r="G220" s="209" t="s">
        <v>191</v>
      </c>
      <c r="H220" s="210">
        <v>77.260000000000005</v>
      </c>
      <c r="I220" s="211"/>
      <c r="J220" s="212">
        <f>ROUND(I220*H220,2)</f>
        <v>0</v>
      </c>
      <c r="K220" s="208" t="s">
        <v>149</v>
      </c>
      <c r="L220" s="46"/>
      <c r="M220" s="213" t="s">
        <v>19</v>
      </c>
      <c r="N220" s="214" t="s">
        <v>43</v>
      </c>
      <c r="O220" s="86"/>
      <c r="P220" s="215">
        <f>O220*H220</f>
        <v>0</v>
      </c>
      <c r="Q220" s="215">
        <v>0.11</v>
      </c>
      <c r="R220" s="215">
        <f>Q220*H220</f>
        <v>8.4986000000000015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150</v>
      </c>
      <c r="AT220" s="217" t="s">
        <v>145</v>
      </c>
      <c r="AU220" s="217" t="s">
        <v>82</v>
      </c>
      <c r="AY220" s="19" t="s">
        <v>142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80</v>
      </c>
      <c r="BK220" s="218">
        <f>ROUND(I220*H220,2)</f>
        <v>0</v>
      </c>
      <c r="BL220" s="19" t="s">
        <v>150</v>
      </c>
      <c r="BM220" s="217" t="s">
        <v>299</v>
      </c>
    </row>
    <row r="221" s="2" customFormat="1">
      <c r="A221" s="40"/>
      <c r="B221" s="41"/>
      <c r="C221" s="42"/>
      <c r="D221" s="219" t="s">
        <v>152</v>
      </c>
      <c r="E221" s="42"/>
      <c r="F221" s="220" t="s">
        <v>300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152</v>
      </c>
      <c r="AU221" s="19" t="s">
        <v>82</v>
      </c>
    </row>
    <row r="222" s="2" customFormat="1">
      <c r="A222" s="40"/>
      <c r="B222" s="41"/>
      <c r="C222" s="42"/>
      <c r="D222" s="224" t="s">
        <v>154</v>
      </c>
      <c r="E222" s="42"/>
      <c r="F222" s="225" t="s">
        <v>301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154</v>
      </c>
      <c r="AU222" s="19" t="s">
        <v>82</v>
      </c>
    </row>
    <row r="223" s="13" customFormat="1">
      <c r="A223" s="13"/>
      <c r="B223" s="226"/>
      <c r="C223" s="227"/>
      <c r="D223" s="219" t="s">
        <v>156</v>
      </c>
      <c r="E223" s="228" t="s">
        <v>19</v>
      </c>
      <c r="F223" s="229" t="s">
        <v>240</v>
      </c>
      <c r="G223" s="227"/>
      <c r="H223" s="228" t="s">
        <v>19</v>
      </c>
      <c r="I223" s="230"/>
      <c r="J223" s="227"/>
      <c r="K223" s="227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156</v>
      </c>
      <c r="AU223" s="235" t="s">
        <v>82</v>
      </c>
      <c r="AV223" s="13" t="s">
        <v>80</v>
      </c>
      <c r="AW223" s="13" t="s">
        <v>33</v>
      </c>
      <c r="AX223" s="13" t="s">
        <v>72</v>
      </c>
      <c r="AY223" s="235" t="s">
        <v>142</v>
      </c>
    </row>
    <row r="224" s="14" customFormat="1">
      <c r="A224" s="14"/>
      <c r="B224" s="236"/>
      <c r="C224" s="237"/>
      <c r="D224" s="219" t="s">
        <v>156</v>
      </c>
      <c r="E224" s="238" t="s">
        <v>19</v>
      </c>
      <c r="F224" s="239" t="s">
        <v>241</v>
      </c>
      <c r="G224" s="237"/>
      <c r="H224" s="240">
        <v>23.960000000000001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156</v>
      </c>
      <c r="AU224" s="246" t="s">
        <v>82</v>
      </c>
      <c r="AV224" s="14" t="s">
        <v>82</v>
      </c>
      <c r="AW224" s="14" t="s">
        <v>33</v>
      </c>
      <c r="AX224" s="14" t="s">
        <v>72</v>
      </c>
      <c r="AY224" s="246" t="s">
        <v>142</v>
      </c>
    </row>
    <row r="225" s="13" customFormat="1">
      <c r="A225" s="13"/>
      <c r="B225" s="226"/>
      <c r="C225" s="227"/>
      <c r="D225" s="219" t="s">
        <v>156</v>
      </c>
      <c r="E225" s="228" t="s">
        <v>19</v>
      </c>
      <c r="F225" s="229" t="s">
        <v>242</v>
      </c>
      <c r="G225" s="227"/>
      <c r="H225" s="228" t="s">
        <v>19</v>
      </c>
      <c r="I225" s="230"/>
      <c r="J225" s="227"/>
      <c r="K225" s="227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156</v>
      </c>
      <c r="AU225" s="235" t="s">
        <v>82</v>
      </c>
      <c r="AV225" s="13" t="s">
        <v>80</v>
      </c>
      <c r="AW225" s="13" t="s">
        <v>33</v>
      </c>
      <c r="AX225" s="13" t="s">
        <v>72</v>
      </c>
      <c r="AY225" s="235" t="s">
        <v>142</v>
      </c>
    </row>
    <row r="226" s="14" customFormat="1">
      <c r="A226" s="14"/>
      <c r="B226" s="236"/>
      <c r="C226" s="237"/>
      <c r="D226" s="219" t="s">
        <v>156</v>
      </c>
      <c r="E226" s="238" t="s">
        <v>19</v>
      </c>
      <c r="F226" s="239" t="s">
        <v>243</v>
      </c>
      <c r="G226" s="237"/>
      <c r="H226" s="240">
        <v>39.979999999999997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156</v>
      </c>
      <c r="AU226" s="246" t="s">
        <v>82</v>
      </c>
      <c r="AV226" s="14" t="s">
        <v>82</v>
      </c>
      <c r="AW226" s="14" t="s">
        <v>33</v>
      </c>
      <c r="AX226" s="14" t="s">
        <v>72</v>
      </c>
      <c r="AY226" s="246" t="s">
        <v>142</v>
      </c>
    </row>
    <row r="227" s="13" customFormat="1">
      <c r="A227" s="13"/>
      <c r="B227" s="226"/>
      <c r="C227" s="227"/>
      <c r="D227" s="219" t="s">
        <v>156</v>
      </c>
      <c r="E227" s="228" t="s">
        <v>19</v>
      </c>
      <c r="F227" s="229" t="s">
        <v>244</v>
      </c>
      <c r="G227" s="227"/>
      <c r="H227" s="228" t="s">
        <v>19</v>
      </c>
      <c r="I227" s="230"/>
      <c r="J227" s="227"/>
      <c r="K227" s="227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156</v>
      </c>
      <c r="AU227" s="235" t="s">
        <v>82</v>
      </c>
      <c r="AV227" s="13" t="s">
        <v>80</v>
      </c>
      <c r="AW227" s="13" t="s">
        <v>33</v>
      </c>
      <c r="AX227" s="13" t="s">
        <v>72</v>
      </c>
      <c r="AY227" s="235" t="s">
        <v>142</v>
      </c>
    </row>
    <row r="228" s="14" customFormat="1">
      <c r="A228" s="14"/>
      <c r="B228" s="236"/>
      <c r="C228" s="237"/>
      <c r="D228" s="219" t="s">
        <v>156</v>
      </c>
      <c r="E228" s="238" t="s">
        <v>19</v>
      </c>
      <c r="F228" s="239" t="s">
        <v>245</v>
      </c>
      <c r="G228" s="237"/>
      <c r="H228" s="240">
        <v>3.5499999999999998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156</v>
      </c>
      <c r="AU228" s="246" t="s">
        <v>82</v>
      </c>
      <c r="AV228" s="14" t="s">
        <v>82</v>
      </c>
      <c r="AW228" s="14" t="s">
        <v>33</v>
      </c>
      <c r="AX228" s="14" t="s">
        <v>72</v>
      </c>
      <c r="AY228" s="246" t="s">
        <v>142</v>
      </c>
    </row>
    <row r="229" s="13" customFormat="1">
      <c r="A229" s="13"/>
      <c r="B229" s="226"/>
      <c r="C229" s="227"/>
      <c r="D229" s="219" t="s">
        <v>156</v>
      </c>
      <c r="E229" s="228" t="s">
        <v>19</v>
      </c>
      <c r="F229" s="229" t="s">
        <v>195</v>
      </c>
      <c r="G229" s="227"/>
      <c r="H229" s="228" t="s">
        <v>19</v>
      </c>
      <c r="I229" s="230"/>
      <c r="J229" s="227"/>
      <c r="K229" s="227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156</v>
      </c>
      <c r="AU229" s="235" t="s">
        <v>82</v>
      </c>
      <c r="AV229" s="13" t="s">
        <v>80</v>
      </c>
      <c r="AW229" s="13" t="s">
        <v>33</v>
      </c>
      <c r="AX229" s="13" t="s">
        <v>72</v>
      </c>
      <c r="AY229" s="235" t="s">
        <v>142</v>
      </c>
    </row>
    <row r="230" s="14" customFormat="1">
      <c r="A230" s="14"/>
      <c r="B230" s="236"/>
      <c r="C230" s="237"/>
      <c r="D230" s="219" t="s">
        <v>156</v>
      </c>
      <c r="E230" s="238" t="s">
        <v>19</v>
      </c>
      <c r="F230" s="239" t="s">
        <v>246</v>
      </c>
      <c r="G230" s="237"/>
      <c r="H230" s="240">
        <v>9.7699999999999996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156</v>
      </c>
      <c r="AU230" s="246" t="s">
        <v>82</v>
      </c>
      <c r="AV230" s="14" t="s">
        <v>82</v>
      </c>
      <c r="AW230" s="14" t="s">
        <v>33</v>
      </c>
      <c r="AX230" s="14" t="s">
        <v>72</v>
      </c>
      <c r="AY230" s="246" t="s">
        <v>142</v>
      </c>
    </row>
    <row r="231" s="15" customFormat="1">
      <c r="A231" s="15"/>
      <c r="B231" s="247"/>
      <c r="C231" s="248"/>
      <c r="D231" s="219" t="s">
        <v>156</v>
      </c>
      <c r="E231" s="249" t="s">
        <v>19</v>
      </c>
      <c r="F231" s="250" t="s">
        <v>173</v>
      </c>
      <c r="G231" s="248"/>
      <c r="H231" s="251">
        <v>77.259999999999991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7" t="s">
        <v>156</v>
      </c>
      <c r="AU231" s="257" t="s">
        <v>82</v>
      </c>
      <c r="AV231" s="15" t="s">
        <v>150</v>
      </c>
      <c r="AW231" s="15" t="s">
        <v>33</v>
      </c>
      <c r="AX231" s="15" t="s">
        <v>80</v>
      </c>
      <c r="AY231" s="257" t="s">
        <v>142</v>
      </c>
    </row>
    <row r="232" s="2" customFormat="1" ht="24.15" customHeight="1">
      <c r="A232" s="40"/>
      <c r="B232" s="41"/>
      <c r="C232" s="206" t="s">
        <v>302</v>
      </c>
      <c r="D232" s="206" t="s">
        <v>145</v>
      </c>
      <c r="E232" s="207" t="s">
        <v>303</v>
      </c>
      <c r="F232" s="208" t="s">
        <v>304</v>
      </c>
      <c r="G232" s="209" t="s">
        <v>191</v>
      </c>
      <c r="H232" s="210">
        <v>154.52000000000001</v>
      </c>
      <c r="I232" s="211"/>
      <c r="J232" s="212">
        <f>ROUND(I232*H232,2)</f>
        <v>0</v>
      </c>
      <c r="K232" s="208" t="s">
        <v>149</v>
      </c>
      <c r="L232" s="46"/>
      <c r="M232" s="213" t="s">
        <v>19</v>
      </c>
      <c r="N232" s="214" t="s">
        <v>43</v>
      </c>
      <c r="O232" s="86"/>
      <c r="P232" s="215">
        <f>O232*H232</f>
        <v>0</v>
      </c>
      <c r="Q232" s="215">
        <v>0.010999999999999999</v>
      </c>
      <c r="R232" s="215">
        <f>Q232*H232</f>
        <v>1.6997200000000001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150</v>
      </c>
      <c r="AT232" s="217" t="s">
        <v>145</v>
      </c>
      <c r="AU232" s="217" t="s">
        <v>82</v>
      </c>
      <c r="AY232" s="19" t="s">
        <v>142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80</v>
      </c>
      <c r="BK232" s="218">
        <f>ROUND(I232*H232,2)</f>
        <v>0</v>
      </c>
      <c r="BL232" s="19" t="s">
        <v>150</v>
      </c>
      <c r="BM232" s="217" t="s">
        <v>305</v>
      </c>
    </row>
    <row r="233" s="2" customFormat="1">
      <c r="A233" s="40"/>
      <c r="B233" s="41"/>
      <c r="C233" s="42"/>
      <c r="D233" s="219" t="s">
        <v>152</v>
      </c>
      <c r="E233" s="42"/>
      <c r="F233" s="220" t="s">
        <v>306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152</v>
      </c>
      <c r="AU233" s="19" t="s">
        <v>82</v>
      </c>
    </row>
    <row r="234" s="2" customFormat="1">
      <c r="A234" s="40"/>
      <c r="B234" s="41"/>
      <c r="C234" s="42"/>
      <c r="D234" s="224" t="s">
        <v>154</v>
      </c>
      <c r="E234" s="42"/>
      <c r="F234" s="225" t="s">
        <v>307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154</v>
      </c>
      <c r="AU234" s="19" t="s">
        <v>82</v>
      </c>
    </row>
    <row r="235" s="13" customFormat="1">
      <c r="A235" s="13"/>
      <c r="B235" s="226"/>
      <c r="C235" s="227"/>
      <c r="D235" s="219" t="s">
        <v>156</v>
      </c>
      <c r="E235" s="228" t="s">
        <v>19</v>
      </c>
      <c r="F235" s="229" t="s">
        <v>240</v>
      </c>
      <c r="G235" s="227"/>
      <c r="H235" s="228" t="s">
        <v>19</v>
      </c>
      <c r="I235" s="230"/>
      <c r="J235" s="227"/>
      <c r="K235" s="227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156</v>
      </c>
      <c r="AU235" s="235" t="s">
        <v>82</v>
      </c>
      <c r="AV235" s="13" t="s">
        <v>80</v>
      </c>
      <c r="AW235" s="13" t="s">
        <v>33</v>
      </c>
      <c r="AX235" s="13" t="s">
        <v>72</v>
      </c>
      <c r="AY235" s="235" t="s">
        <v>142</v>
      </c>
    </row>
    <row r="236" s="14" customFormat="1">
      <c r="A236" s="14"/>
      <c r="B236" s="236"/>
      <c r="C236" s="237"/>
      <c r="D236" s="219" t="s">
        <v>156</v>
      </c>
      <c r="E236" s="238" t="s">
        <v>19</v>
      </c>
      <c r="F236" s="239" t="s">
        <v>241</v>
      </c>
      <c r="G236" s="237"/>
      <c r="H236" s="240">
        <v>23.960000000000001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156</v>
      </c>
      <c r="AU236" s="246" t="s">
        <v>82</v>
      </c>
      <c r="AV236" s="14" t="s">
        <v>82</v>
      </c>
      <c r="AW236" s="14" t="s">
        <v>33</v>
      </c>
      <c r="AX236" s="14" t="s">
        <v>72</v>
      </c>
      <c r="AY236" s="246" t="s">
        <v>142</v>
      </c>
    </row>
    <row r="237" s="13" customFormat="1">
      <c r="A237" s="13"/>
      <c r="B237" s="226"/>
      <c r="C237" s="227"/>
      <c r="D237" s="219" t="s">
        <v>156</v>
      </c>
      <c r="E237" s="228" t="s">
        <v>19</v>
      </c>
      <c r="F237" s="229" t="s">
        <v>242</v>
      </c>
      <c r="G237" s="227"/>
      <c r="H237" s="228" t="s">
        <v>19</v>
      </c>
      <c r="I237" s="230"/>
      <c r="J237" s="227"/>
      <c r="K237" s="227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156</v>
      </c>
      <c r="AU237" s="235" t="s">
        <v>82</v>
      </c>
      <c r="AV237" s="13" t="s">
        <v>80</v>
      </c>
      <c r="AW237" s="13" t="s">
        <v>33</v>
      </c>
      <c r="AX237" s="13" t="s">
        <v>72</v>
      </c>
      <c r="AY237" s="235" t="s">
        <v>142</v>
      </c>
    </row>
    <row r="238" s="14" customFormat="1">
      <c r="A238" s="14"/>
      <c r="B238" s="236"/>
      <c r="C238" s="237"/>
      <c r="D238" s="219" t="s">
        <v>156</v>
      </c>
      <c r="E238" s="238" t="s">
        <v>19</v>
      </c>
      <c r="F238" s="239" t="s">
        <v>243</v>
      </c>
      <c r="G238" s="237"/>
      <c r="H238" s="240">
        <v>39.979999999999997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156</v>
      </c>
      <c r="AU238" s="246" t="s">
        <v>82</v>
      </c>
      <c r="AV238" s="14" t="s">
        <v>82</v>
      </c>
      <c r="AW238" s="14" t="s">
        <v>33</v>
      </c>
      <c r="AX238" s="14" t="s">
        <v>72</v>
      </c>
      <c r="AY238" s="246" t="s">
        <v>142</v>
      </c>
    </row>
    <row r="239" s="13" customFormat="1">
      <c r="A239" s="13"/>
      <c r="B239" s="226"/>
      <c r="C239" s="227"/>
      <c r="D239" s="219" t="s">
        <v>156</v>
      </c>
      <c r="E239" s="228" t="s">
        <v>19</v>
      </c>
      <c r="F239" s="229" t="s">
        <v>244</v>
      </c>
      <c r="G239" s="227"/>
      <c r="H239" s="228" t="s">
        <v>19</v>
      </c>
      <c r="I239" s="230"/>
      <c r="J239" s="227"/>
      <c r="K239" s="227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156</v>
      </c>
      <c r="AU239" s="235" t="s">
        <v>82</v>
      </c>
      <c r="AV239" s="13" t="s">
        <v>80</v>
      </c>
      <c r="AW239" s="13" t="s">
        <v>33</v>
      </c>
      <c r="AX239" s="13" t="s">
        <v>72</v>
      </c>
      <c r="AY239" s="235" t="s">
        <v>142</v>
      </c>
    </row>
    <row r="240" s="14" customFormat="1">
      <c r="A240" s="14"/>
      <c r="B240" s="236"/>
      <c r="C240" s="237"/>
      <c r="D240" s="219" t="s">
        <v>156</v>
      </c>
      <c r="E240" s="238" t="s">
        <v>19</v>
      </c>
      <c r="F240" s="239" t="s">
        <v>245</v>
      </c>
      <c r="G240" s="237"/>
      <c r="H240" s="240">
        <v>3.5499999999999998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156</v>
      </c>
      <c r="AU240" s="246" t="s">
        <v>82</v>
      </c>
      <c r="AV240" s="14" t="s">
        <v>82</v>
      </c>
      <c r="AW240" s="14" t="s">
        <v>33</v>
      </c>
      <c r="AX240" s="14" t="s">
        <v>72</v>
      </c>
      <c r="AY240" s="246" t="s">
        <v>142</v>
      </c>
    </row>
    <row r="241" s="13" customFormat="1">
      <c r="A241" s="13"/>
      <c r="B241" s="226"/>
      <c r="C241" s="227"/>
      <c r="D241" s="219" t="s">
        <v>156</v>
      </c>
      <c r="E241" s="228" t="s">
        <v>19</v>
      </c>
      <c r="F241" s="229" t="s">
        <v>195</v>
      </c>
      <c r="G241" s="227"/>
      <c r="H241" s="228" t="s">
        <v>19</v>
      </c>
      <c r="I241" s="230"/>
      <c r="J241" s="227"/>
      <c r="K241" s="227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156</v>
      </c>
      <c r="AU241" s="235" t="s">
        <v>82</v>
      </c>
      <c r="AV241" s="13" t="s">
        <v>80</v>
      </c>
      <c r="AW241" s="13" t="s">
        <v>33</v>
      </c>
      <c r="AX241" s="13" t="s">
        <v>72</v>
      </c>
      <c r="AY241" s="235" t="s">
        <v>142</v>
      </c>
    </row>
    <row r="242" s="14" customFormat="1">
      <c r="A242" s="14"/>
      <c r="B242" s="236"/>
      <c r="C242" s="237"/>
      <c r="D242" s="219" t="s">
        <v>156</v>
      </c>
      <c r="E242" s="238" t="s">
        <v>19</v>
      </c>
      <c r="F242" s="239" t="s">
        <v>246</v>
      </c>
      <c r="G242" s="237"/>
      <c r="H242" s="240">
        <v>9.7699999999999996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156</v>
      </c>
      <c r="AU242" s="246" t="s">
        <v>82</v>
      </c>
      <c r="AV242" s="14" t="s">
        <v>82</v>
      </c>
      <c r="AW242" s="14" t="s">
        <v>33</v>
      </c>
      <c r="AX242" s="14" t="s">
        <v>72</v>
      </c>
      <c r="AY242" s="246" t="s">
        <v>142</v>
      </c>
    </row>
    <row r="243" s="15" customFormat="1">
      <c r="A243" s="15"/>
      <c r="B243" s="247"/>
      <c r="C243" s="248"/>
      <c r="D243" s="219" t="s">
        <v>156</v>
      </c>
      <c r="E243" s="249" t="s">
        <v>19</v>
      </c>
      <c r="F243" s="250" t="s">
        <v>173</v>
      </c>
      <c r="G243" s="248"/>
      <c r="H243" s="251">
        <v>77.259999999999991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7" t="s">
        <v>156</v>
      </c>
      <c r="AU243" s="257" t="s">
        <v>82</v>
      </c>
      <c r="AV243" s="15" t="s">
        <v>150</v>
      </c>
      <c r="AW243" s="15" t="s">
        <v>33</v>
      </c>
      <c r="AX243" s="15" t="s">
        <v>72</v>
      </c>
      <c r="AY243" s="257" t="s">
        <v>142</v>
      </c>
    </row>
    <row r="244" s="14" customFormat="1">
      <c r="A244" s="14"/>
      <c r="B244" s="236"/>
      <c r="C244" s="237"/>
      <c r="D244" s="219" t="s">
        <v>156</v>
      </c>
      <c r="E244" s="238" t="s">
        <v>19</v>
      </c>
      <c r="F244" s="239" t="s">
        <v>308</v>
      </c>
      <c r="G244" s="237"/>
      <c r="H244" s="240">
        <v>154.52000000000001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156</v>
      </c>
      <c r="AU244" s="246" t="s">
        <v>82</v>
      </c>
      <c r="AV244" s="14" t="s">
        <v>82</v>
      </c>
      <c r="AW244" s="14" t="s">
        <v>33</v>
      </c>
      <c r="AX244" s="14" t="s">
        <v>80</v>
      </c>
      <c r="AY244" s="246" t="s">
        <v>142</v>
      </c>
    </row>
    <row r="245" s="2" customFormat="1" ht="24.15" customHeight="1">
      <c r="A245" s="40"/>
      <c r="B245" s="41"/>
      <c r="C245" s="206" t="s">
        <v>7</v>
      </c>
      <c r="D245" s="206" t="s">
        <v>145</v>
      </c>
      <c r="E245" s="207" t="s">
        <v>309</v>
      </c>
      <c r="F245" s="208" t="s">
        <v>310</v>
      </c>
      <c r="G245" s="209" t="s">
        <v>161</v>
      </c>
      <c r="H245" s="210">
        <v>3</v>
      </c>
      <c r="I245" s="211"/>
      <c r="J245" s="212">
        <f>ROUND(I245*H245,2)</f>
        <v>0</v>
      </c>
      <c r="K245" s="208" t="s">
        <v>149</v>
      </c>
      <c r="L245" s="46"/>
      <c r="M245" s="213" t="s">
        <v>19</v>
      </c>
      <c r="N245" s="214" t="s">
        <v>43</v>
      </c>
      <c r="O245" s="86"/>
      <c r="P245" s="215">
        <f>O245*H245</f>
        <v>0</v>
      </c>
      <c r="Q245" s="215">
        <v>0.017770000000000001</v>
      </c>
      <c r="R245" s="215">
        <f>Q245*H245</f>
        <v>0.053310000000000003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150</v>
      </c>
      <c r="AT245" s="217" t="s">
        <v>145</v>
      </c>
      <c r="AU245" s="217" t="s">
        <v>82</v>
      </c>
      <c r="AY245" s="19" t="s">
        <v>142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150</v>
      </c>
      <c r="BM245" s="217" t="s">
        <v>311</v>
      </c>
    </row>
    <row r="246" s="2" customFormat="1">
      <c r="A246" s="40"/>
      <c r="B246" s="41"/>
      <c r="C246" s="42"/>
      <c r="D246" s="219" t="s">
        <v>152</v>
      </c>
      <c r="E246" s="42"/>
      <c r="F246" s="220" t="s">
        <v>312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152</v>
      </c>
      <c r="AU246" s="19" t="s">
        <v>82</v>
      </c>
    </row>
    <row r="247" s="2" customFormat="1">
      <c r="A247" s="40"/>
      <c r="B247" s="41"/>
      <c r="C247" s="42"/>
      <c r="D247" s="224" t="s">
        <v>154</v>
      </c>
      <c r="E247" s="42"/>
      <c r="F247" s="225" t="s">
        <v>313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154</v>
      </c>
      <c r="AU247" s="19" t="s">
        <v>82</v>
      </c>
    </row>
    <row r="248" s="2" customFormat="1" ht="24.15" customHeight="1">
      <c r="A248" s="40"/>
      <c r="B248" s="41"/>
      <c r="C248" s="258" t="s">
        <v>314</v>
      </c>
      <c r="D248" s="258" t="s">
        <v>174</v>
      </c>
      <c r="E248" s="259" t="s">
        <v>315</v>
      </c>
      <c r="F248" s="260" t="s">
        <v>316</v>
      </c>
      <c r="G248" s="261" t="s">
        <v>161</v>
      </c>
      <c r="H248" s="262">
        <v>1</v>
      </c>
      <c r="I248" s="263"/>
      <c r="J248" s="264">
        <f>ROUND(I248*H248,2)</f>
        <v>0</v>
      </c>
      <c r="K248" s="260" t="s">
        <v>149</v>
      </c>
      <c r="L248" s="265"/>
      <c r="M248" s="266" t="s">
        <v>19</v>
      </c>
      <c r="N248" s="267" t="s">
        <v>43</v>
      </c>
      <c r="O248" s="86"/>
      <c r="P248" s="215">
        <f>O248*H248</f>
        <v>0</v>
      </c>
      <c r="Q248" s="215">
        <v>0.01521</v>
      </c>
      <c r="R248" s="215">
        <f>Q248*H248</f>
        <v>0.01521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177</v>
      </c>
      <c r="AT248" s="217" t="s">
        <v>174</v>
      </c>
      <c r="AU248" s="217" t="s">
        <v>82</v>
      </c>
      <c r="AY248" s="19" t="s">
        <v>142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80</v>
      </c>
      <c r="BK248" s="218">
        <f>ROUND(I248*H248,2)</f>
        <v>0</v>
      </c>
      <c r="BL248" s="19" t="s">
        <v>150</v>
      </c>
      <c r="BM248" s="217" t="s">
        <v>317</v>
      </c>
    </row>
    <row r="249" s="2" customFormat="1">
      <c r="A249" s="40"/>
      <c r="B249" s="41"/>
      <c r="C249" s="42"/>
      <c r="D249" s="219" t="s">
        <v>152</v>
      </c>
      <c r="E249" s="42"/>
      <c r="F249" s="220" t="s">
        <v>316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152</v>
      </c>
      <c r="AU249" s="19" t="s">
        <v>82</v>
      </c>
    </row>
    <row r="250" s="2" customFormat="1" ht="24.15" customHeight="1">
      <c r="A250" s="40"/>
      <c r="B250" s="41"/>
      <c r="C250" s="258" t="s">
        <v>318</v>
      </c>
      <c r="D250" s="258" t="s">
        <v>174</v>
      </c>
      <c r="E250" s="259" t="s">
        <v>319</v>
      </c>
      <c r="F250" s="260" t="s">
        <v>320</v>
      </c>
      <c r="G250" s="261" t="s">
        <v>161</v>
      </c>
      <c r="H250" s="262">
        <v>2</v>
      </c>
      <c r="I250" s="263"/>
      <c r="J250" s="264">
        <f>ROUND(I250*H250,2)</f>
        <v>0</v>
      </c>
      <c r="K250" s="260" t="s">
        <v>149</v>
      </c>
      <c r="L250" s="265"/>
      <c r="M250" s="266" t="s">
        <v>19</v>
      </c>
      <c r="N250" s="267" t="s">
        <v>43</v>
      </c>
      <c r="O250" s="86"/>
      <c r="P250" s="215">
        <f>O250*H250</f>
        <v>0</v>
      </c>
      <c r="Q250" s="215">
        <v>0.023369999999999998</v>
      </c>
      <c r="R250" s="215">
        <f>Q250*H250</f>
        <v>0.046739999999999997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177</v>
      </c>
      <c r="AT250" s="217" t="s">
        <v>174</v>
      </c>
      <c r="AU250" s="217" t="s">
        <v>82</v>
      </c>
      <c r="AY250" s="19" t="s">
        <v>142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80</v>
      </c>
      <c r="BK250" s="218">
        <f>ROUND(I250*H250,2)</f>
        <v>0</v>
      </c>
      <c r="BL250" s="19" t="s">
        <v>150</v>
      </c>
      <c r="BM250" s="217" t="s">
        <v>321</v>
      </c>
    </row>
    <row r="251" s="2" customFormat="1">
      <c r="A251" s="40"/>
      <c r="B251" s="41"/>
      <c r="C251" s="42"/>
      <c r="D251" s="219" t="s">
        <v>152</v>
      </c>
      <c r="E251" s="42"/>
      <c r="F251" s="220" t="s">
        <v>320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152</v>
      </c>
      <c r="AU251" s="19" t="s">
        <v>82</v>
      </c>
    </row>
    <row r="252" s="12" customFormat="1" ht="22.8" customHeight="1">
      <c r="A252" s="12"/>
      <c r="B252" s="190"/>
      <c r="C252" s="191"/>
      <c r="D252" s="192" t="s">
        <v>71</v>
      </c>
      <c r="E252" s="204" t="s">
        <v>213</v>
      </c>
      <c r="F252" s="204" t="s">
        <v>322</v>
      </c>
      <c r="G252" s="191"/>
      <c r="H252" s="191"/>
      <c r="I252" s="194"/>
      <c r="J252" s="205">
        <f>BK252</f>
        <v>0</v>
      </c>
      <c r="K252" s="191"/>
      <c r="L252" s="196"/>
      <c r="M252" s="197"/>
      <c r="N252" s="198"/>
      <c r="O252" s="198"/>
      <c r="P252" s="199">
        <f>SUM(P253:P350)</f>
        <v>0</v>
      </c>
      <c r="Q252" s="198"/>
      <c r="R252" s="199">
        <f>SUM(R253:R350)</f>
        <v>0.0145904</v>
      </c>
      <c r="S252" s="198"/>
      <c r="T252" s="200">
        <f>SUM(T253:T350)</f>
        <v>20.2179626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80</v>
      </c>
      <c r="AT252" s="202" t="s">
        <v>71</v>
      </c>
      <c r="AU252" s="202" t="s">
        <v>80</v>
      </c>
      <c r="AY252" s="201" t="s">
        <v>142</v>
      </c>
      <c r="BK252" s="203">
        <f>SUM(BK253:BK350)</f>
        <v>0</v>
      </c>
    </row>
    <row r="253" s="2" customFormat="1" ht="33" customHeight="1">
      <c r="A253" s="40"/>
      <c r="B253" s="41"/>
      <c r="C253" s="206" t="s">
        <v>323</v>
      </c>
      <c r="D253" s="206" t="s">
        <v>145</v>
      </c>
      <c r="E253" s="207" t="s">
        <v>324</v>
      </c>
      <c r="F253" s="208" t="s">
        <v>325</v>
      </c>
      <c r="G253" s="209" t="s">
        <v>191</v>
      </c>
      <c r="H253" s="210">
        <v>78</v>
      </c>
      <c r="I253" s="211"/>
      <c r="J253" s="212">
        <f>ROUND(I253*H253,2)</f>
        <v>0</v>
      </c>
      <c r="K253" s="208" t="s">
        <v>149</v>
      </c>
      <c r="L253" s="46"/>
      <c r="M253" s="213" t="s">
        <v>19</v>
      </c>
      <c r="N253" s="214" t="s">
        <v>43</v>
      </c>
      <c r="O253" s="86"/>
      <c r="P253" s="215">
        <f>O253*H253</f>
        <v>0</v>
      </c>
      <c r="Q253" s="215">
        <v>0.00012999999999999999</v>
      </c>
      <c r="R253" s="215">
        <f>Q253*H253</f>
        <v>0.01014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150</v>
      </c>
      <c r="AT253" s="217" t="s">
        <v>145</v>
      </c>
      <c r="AU253" s="217" t="s">
        <v>82</v>
      </c>
      <c r="AY253" s="19" t="s">
        <v>142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80</v>
      </c>
      <c r="BK253" s="218">
        <f>ROUND(I253*H253,2)</f>
        <v>0</v>
      </c>
      <c r="BL253" s="19" t="s">
        <v>150</v>
      </c>
      <c r="BM253" s="217" t="s">
        <v>326</v>
      </c>
    </row>
    <row r="254" s="2" customFormat="1">
      <c r="A254" s="40"/>
      <c r="B254" s="41"/>
      <c r="C254" s="42"/>
      <c r="D254" s="219" t="s">
        <v>152</v>
      </c>
      <c r="E254" s="42"/>
      <c r="F254" s="220" t="s">
        <v>327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152</v>
      </c>
      <c r="AU254" s="19" t="s">
        <v>82</v>
      </c>
    </row>
    <row r="255" s="2" customFormat="1">
      <c r="A255" s="40"/>
      <c r="B255" s="41"/>
      <c r="C255" s="42"/>
      <c r="D255" s="224" t="s">
        <v>154</v>
      </c>
      <c r="E255" s="42"/>
      <c r="F255" s="225" t="s">
        <v>328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154</v>
      </c>
      <c r="AU255" s="19" t="s">
        <v>82</v>
      </c>
    </row>
    <row r="256" s="2" customFormat="1" ht="24.15" customHeight="1">
      <c r="A256" s="40"/>
      <c r="B256" s="41"/>
      <c r="C256" s="206" t="s">
        <v>329</v>
      </c>
      <c r="D256" s="206" t="s">
        <v>145</v>
      </c>
      <c r="E256" s="207" t="s">
        <v>330</v>
      </c>
      <c r="F256" s="208" t="s">
        <v>331</v>
      </c>
      <c r="G256" s="209" t="s">
        <v>191</v>
      </c>
      <c r="H256" s="210">
        <v>77.260000000000005</v>
      </c>
      <c r="I256" s="211"/>
      <c r="J256" s="212">
        <f>ROUND(I256*H256,2)</f>
        <v>0</v>
      </c>
      <c r="K256" s="208" t="s">
        <v>149</v>
      </c>
      <c r="L256" s="46"/>
      <c r="M256" s="213" t="s">
        <v>19</v>
      </c>
      <c r="N256" s="214" t="s">
        <v>43</v>
      </c>
      <c r="O256" s="86"/>
      <c r="P256" s="215">
        <f>O256*H256</f>
        <v>0</v>
      </c>
      <c r="Q256" s="215">
        <v>4.0000000000000003E-05</v>
      </c>
      <c r="R256" s="215">
        <f>Q256*H256</f>
        <v>0.0030904000000000005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150</v>
      </c>
      <c r="AT256" s="217" t="s">
        <v>145</v>
      </c>
      <c r="AU256" s="217" t="s">
        <v>82</v>
      </c>
      <c r="AY256" s="19" t="s">
        <v>142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80</v>
      </c>
      <c r="BK256" s="218">
        <f>ROUND(I256*H256,2)</f>
        <v>0</v>
      </c>
      <c r="BL256" s="19" t="s">
        <v>150</v>
      </c>
      <c r="BM256" s="217" t="s">
        <v>332</v>
      </c>
    </row>
    <row r="257" s="2" customFormat="1">
      <c r="A257" s="40"/>
      <c r="B257" s="41"/>
      <c r="C257" s="42"/>
      <c r="D257" s="219" t="s">
        <v>152</v>
      </c>
      <c r="E257" s="42"/>
      <c r="F257" s="220" t="s">
        <v>333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152</v>
      </c>
      <c r="AU257" s="19" t="s">
        <v>82</v>
      </c>
    </row>
    <row r="258" s="2" customFormat="1">
      <c r="A258" s="40"/>
      <c r="B258" s="41"/>
      <c r="C258" s="42"/>
      <c r="D258" s="224" t="s">
        <v>154</v>
      </c>
      <c r="E258" s="42"/>
      <c r="F258" s="225" t="s">
        <v>334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154</v>
      </c>
      <c r="AU258" s="19" t="s">
        <v>82</v>
      </c>
    </row>
    <row r="259" s="13" customFormat="1">
      <c r="A259" s="13"/>
      <c r="B259" s="226"/>
      <c r="C259" s="227"/>
      <c r="D259" s="219" t="s">
        <v>156</v>
      </c>
      <c r="E259" s="228" t="s">
        <v>19</v>
      </c>
      <c r="F259" s="229" t="s">
        <v>240</v>
      </c>
      <c r="G259" s="227"/>
      <c r="H259" s="228" t="s">
        <v>19</v>
      </c>
      <c r="I259" s="230"/>
      <c r="J259" s="227"/>
      <c r="K259" s="227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156</v>
      </c>
      <c r="AU259" s="235" t="s">
        <v>82</v>
      </c>
      <c r="AV259" s="13" t="s">
        <v>80</v>
      </c>
      <c r="AW259" s="13" t="s">
        <v>33</v>
      </c>
      <c r="AX259" s="13" t="s">
        <v>72</v>
      </c>
      <c r="AY259" s="235" t="s">
        <v>142</v>
      </c>
    </row>
    <row r="260" s="14" customFormat="1">
      <c r="A260" s="14"/>
      <c r="B260" s="236"/>
      <c r="C260" s="237"/>
      <c r="D260" s="219" t="s">
        <v>156</v>
      </c>
      <c r="E260" s="238" t="s">
        <v>19</v>
      </c>
      <c r="F260" s="239" t="s">
        <v>241</v>
      </c>
      <c r="G260" s="237"/>
      <c r="H260" s="240">
        <v>23.960000000000001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156</v>
      </c>
      <c r="AU260" s="246" t="s">
        <v>82</v>
      </c>
      <c r="AV260" s="14" t="s">
        <v>82</v>
      </c>
      <c r="AW260" s="14" t="s">
        <v>33</v>
      </c>
      <c r="AX260" s="14" t="s">
        <v>72</v>
      </c>
      <c r="AY260" s="246" t="s">
        <v>142</v>
      </c>
    </row>
    <row r="261" s="13" customFormat="1">
      <c r="A261" s="13"/>
      <c r="B261" s="226"/>
      <c r="C261" s="227"/>
      <c r="D261" s="219" t="s">
        <v>156</v>
      </c>
      <c r="E261" s="228" t="s">
        <v>19</v>
      </c>
      <c r="F261" s="229" t="s">
        <v>242</v>
      </c>
      <c r="G261" s="227"/>
      <c r="H261" s="228" t="s">
        <v>19</v>
      </c>
      <c r="I261" s="230"/>
      <c r="J261" s="227"/>
      <c r="K261" s="227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156</v>
      </c>
      <c r="AU261" s="235" t="s">
        <v>82</v>
      </c>
      <c r="AV261" s="13" t="s">
        <v>80</v>
      </c>
      <c r="AW261" s="13" t="s">
        <v>33</v>
      </c>
      <c r="AX261" s="13" t="s">
        <v>72</v>
      </c>
      <c r="AY261" s="235" t="s">
        <v>142</v>
      </c>
    </row>
    <row r="262" s="14" customFormat="1">
      <c r="A262" s="14"/>
      <c r="B262" s="236"/>
      <c r="C262" s="237"/>
      <c r="D262" s="219" t="s">
        <v>156</v>
      </c>
      <c r="E262" s="238" t="s">
        <v>19</v>
      </c>
      <c r="F262" s="239" t="s">
        <v>243</v>
      </c>
      <c r="G262" s="237"/>
      <c r="H262" s="240">
        <v>39.979999999999997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156</v>
      </c>
      <c r="AU262" s="246" t="s">
        <v>82</v>
      </c>
      <c r="AV262" s="14" t="s">
        <v>82</v>
      </c>
      <c r="AW262" s="14" t="s">
        <v>33</v>
      </c>
      <c r="AX262" s="14" t="s">
        <v>72</v>
      </c>
      <c r="AY262" s="246" t="s">
        <v>142</v>
      </c>
    </row>
    <row r="263" s="13" customFormat="1">
      <c r="A263" s="13"/>
      <c r="B263" s="226"/>
      <c r="C263" s="227"/>
      <c r="D263" s="219" t="s">
        <v>156</v>
      </c>
      <c r="E263" s="228" t="s">
        <v>19</v>
      </c>
      <c r="F263" s="229" t="s">
        <v>244</v>
      </c>
      <c r="G263" s="227"/>
      <c r="H263" s="228" t="s">
        <v>19</v>
      </c>
      <c r="I263" s="230"/>
      <c r="J263" s="227"/>
      <c r="K263" s="227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156</v>
      </c>
      <c r="AU263" s="235" t="s">
        <v>82</v>
      </c>
      <c r="AV263" s="13" t="s">
        <v>80</v>
      </c>
      <c r="AW263" s="13" t="s">
        <v>33</v>
      </c>
      <c r="AX263" s="13" t="s">
        <v>72</v>
      </c>
      <c r="AY263" s="235" t="s">
        <v>142</v>
      </c>
    </row>
    <row r="264" s="14" customFormat="1">
      <c r="A264" s="14"/>
      <c r="B264" s="236"/>
      <c r="C264" s="237"/>
      <c r="D264" s="219" t="s">
        <v>156</v>
      </c>
      <c r="E264" s="238" t="s">
        <v>19</v>
      </c>
      <c r="F264" s="239" t="s">
        <v>245</v>
      </c>
      <c r="G264" s="237"/>
      <c r="H264" s="240">
        <v>3.5499999999999998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156</v>
      </c>
      <c r="AU264" s="246" t="s">
        <v>82</v>
      </c>
      <c r="AV264" s="14" t="s">
        <v>82</v>
      </c>
      <c r="AW264" s="14" t="s">
        <v>33</v>
      </c>
      <c r="AX264" s="14" t="s">
        <v>72</v>
      </c>
      <c r="AY264" s="246" t="s">
        <v>142</v>
      </c>
    </row>
    <row r="265" s="13" customFormat="1">
      <c r="A265" s="13"/>
      <c r="B265" s="226"/>
      <c r="C265" s="227"/>
      <c r="D265" s="219" t="s">
        <v>156</v>
      </c>
      <c r="E265" s="228" t="s">
        <v>19</v>
      </c>
      <c r="F265" s="229" t="s">
        <v>195</v>
      </c>
      <c r="G265" s="227"/>
      <c r="H265" s="228" t="s">
        <v>19</v>
      </c>
      <c r="I265" s="230"/>
      <c r="J265" s="227"/>
      <c r="K265" s="227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156</v>
      </c>
      <c r="AU265" s="235" t="s">
        <v>82</v>
      </c>
      <c r="AV265" s="13" t="s">
        <v>80</v>
      </c>
      <c r="AW265" s="13" t="s">
        <v>33</v>
      </c>
      <c r="AX265" s="13" t="s">
        <v>72</v>
      </c>
      <c r="AY265" s="235" t="s">
        <v>142</v>
      </c>
    </row>
    <row r="266" s="14" customFormat="1">
      <c r="A266" s="14"/>
      <c r="B266" s="236"/>
      <c r="C266" s="237"/>
      <c r="D266" s="219" t="s">
        <v>156</v>
      </c>
      <c r="E266" s="238" t="s">
        <v>19</v>
      </c>
      <c r="F266" s="239" t="s">
        <v>246</v>
      </c>
      <c r="G266" s="237"/>
      <c r="H266" s="240">
        <v>9.7699999999999996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156</v>
      </c>
      <c r="AU266" s="246" t="s">
        <v>82</v>
      </c>
      <c r="AV266" s="14" t="s">
        <v>82</v>
      </c>
      <c r="AW266" s="14" t="s">
        <v>33</v>
      </c>
      <c r="AX266" s="14" t="s">
        <v>72</v>
      </c>
      <c r="AY266" s="246" t="s">
        <v>142</v>
      </c>
    </row>
    <row r="267" s="15" customFormat="1">
      <c r="A267" s="15"/>
      <c r="B267" s="247"/>
      <c r="C267" s="248"/>
      <c r="D267" s="219" t="s">
        <v>156</v>
      </c>
      <c r="E267" s="249" t="s">
        <v>19</v>
      </c>
      <c r="F267" s="250" t="s">
        <v>173</v>
      </c>
      <c r="G267" s="248"/>
      <c r="H267" s="251">
        <v>77.259999999999991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7" t="s">
        <v>156</v>
      </c>
      <c r="AU267" s="257" t="s">
        <v>82</v>
      </c>
      <c r="AV267" s="15" t="s">
        <v>150</v>
      </c>
      <c r="AW267" s="15" t="s">
        <v>33</v>
      </c>
      <c r="AX267" s="15" t="s">
        <v>80</v>
      </c>
      <c r="AY267" s="257" t="s">
        <v>142</v>
      </c>
    </row>
    <row r="268" s="2" customFormat="1" ht="24.15" customHeight="1">
      <c r="A268" s="40"/>
      <c r="B268" s="41"/>
      <c r="C268" s="206" t="s">
        <v>335</v>
      </c>
      <c r="D268" s="206" t="s">
        <v>145</v>
      </c>
      <c r="E268" s="207" t="s">
        <v>336</v>
      </c>
      <c r="F268" s="208" t="s">
        <v>337</v>
      </c>
      <c r="G268" s="209" t="s">
        <v>161</v>
      </c>
      <c r="H268" s="210">
        <v>8</v>
      </c>
      <c r="I268" s="211"/>
      <c r="J268" s="212">
        <f>ROUND(I268*H268,2)</f>
        <v>0</v>
      </c>
      <c r="K268" s="208" t="s">
        <v>149</v>
      </c>
      <c r="L268" s="46"/>
      <c r="M268" s="213" t="s">
        <v>19</v>
      </c>
      <c r="N268" s="214" t="s">
        <v>43</v>
      </c>
      <c r="O268" s="86"/>
      <c r="P268" s="215">
        <f>O268*H268</f>
        <v>0</v>
      </c>
      <c r="Q268" s="215">
        <v>4.0000000000000003E-05</v>
      </c>
      <c r="R268" s="215">
        <f>Q268*H268</f>
        <v>0.00032000000000000003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150</v>
      </c>
      <c r="AT268" s="217" t="s">
        <v>145</v>
      </c>
      <c r="AU268" s="217" t="s">
        <v>82</v>
      </c>
      <c r="AY268" s="19" t="s">
        <v>142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80</v>
      </c>
      <c r="BK268" s="218">
        <f>ROUND(I268*H268,2)</f>
        <v>0</v>
      </c>
      <c r="BL268" s="19" t="s">
        <v>150</v>
      </c>
      <c r="BM268" s="217" t="s">
        <v>338</v>
      </c>
    </row>
    <row r="269" s="2" customFormat="1">
      <c r="A269" s="40"/>
      <c r="B269" s="41"/>
      <c r="C269" s="42"/>
      <c r="D269" s="219" t="s">
        <v>152</v>
      </c>
      <c r="E269" s="42"/>
      <c r="F269" s="220" t="s">
        <v>339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152</v>
      </c>
      <c r="AU269" s="19" t="s">
        <v>82</v>
      </c>
    </row>
    <row r="270" s="2" customFormat="1">
      <c r="A270" s="40"/>
      <c r="B270" s="41"/>
      <c r="C270" s="42"/>
      <c r="D270" s="224" t="s">
        <v>154</v>
      </c>
      <c r="E270" s="42"/>
      <c r="F270" s="225" t="s">
        <v>340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154</v>
      </c>
      <c r="AU270" s="19" t="s">
        <v>82</v>
      </c>
    </row>
    <row r="271" s="2" customFormat="1" ht="21.75" customHeight="1">
      <c r="A271" s="40"/>
      <c r="B271" s="41"/>
      <c r="C271" s="206" t="s">
        <v>341</v>
      </c>
      <c r="D271" s="206" t="s">
        <v>145</v>
      </c>
      <c r="E271" s="207" t="s">
        <v>342</v>
      </c>
      <c r="F271" s="208" t="s">
        <v>343</v>
      </c>
      <c r="G271" s="209" t="s">
        <v>161</v>
      </c>
      <c r="H271" s="210">
        <v>8</v>
      </c>
      <c r="I271" s="211"/>
      <c r="J271" s="212">
        <f>ROUND(I271*H271,2)</f>
        <v>0</v>
      </c>
      <c r="K271" s="208" t="s">
        <v>149</v>
      </c>
      <c r="L271" s="46"/>
      <c r="M271" s="213" t="s">
        <v>19</v>
      </c>
      <c r="N271" s="214" t="s">
        <v>43</v>
      </c>
      <c r="O271" s="86"/>
      <c r="P271" s="215">
        <f>O271*H271</f>
        <v>0</v>
      </c>
      <c r="Q271" s="215">
        <v>0.00012999999999999999</v>
      </c>
      <c r="R271" s="215">
        <f>Q271*H271</f>
        <v>0.0010399999999999999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150</v>
      </c>
      <c r="AT271" s="217" t="s">
        <v>145</v>
      </c>
      <c r="AU271" s="217" t="s">
        <v>82</v>
      </c>
      <c r="AY271" s="19" t="s">
        <v>142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80</v>
      </c>
      <c r="BK271" s="218">
        <f>ROUND(I271*H271,2)</f>
        <v>0</v>
      </c>
      <c r="BL271" s="19" t="s">
        <v>150</v>
      </c>
      <c r="BM271" s="217" t="s">
        <v>344</v>
      </c>
    </row>
    <row r="272" s="2" customFormat="1">
      <c r="A272" s="40"/>
      <c r="B272" s="41"/>
      <c r="C272" s="42"/>
      <c r="D272" s="219" t="s">
        <v>152</v>
      </c>
      <c r="E272" s="42"/>
      <c r="F272" s="220" t="s">
        <v>345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152</v>
      </c>
      <c r="AU272" s="19" t="s">
        <v>82</v>
      </c>
    </row>
    <row r="273" s="2" customFormat="1">
      <c r="A273" s="40"/>
      <c r="B273" s="41"/>
      <c r="C273" s="42"/>
      <c r="D273" s="224" t="s">
        <v>154</v>
      </c>
      <c r="E273" s="42"/>
      <c r="F273" s="225" t="s">
        <v>346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154</v>
      </c>
      <c r="AU273" s="19" t="s">
        <v>82</v>
      </c>
    </row>
    <row r="274" s="2" customFormat="1" ht="24.15" customHeight="1">
      <c r="A274" s="40"/>
      <c r="B274" s="41"/>
      <c r="C274" s="206" t="s">
        <v>347</v>
      </c>
      <c r="D274" s="206" t="s">
        <v>145</v>
      </c>
      <c r="E274" s="207" t="s">
        <v>348</v>
      </c>
      <c r="F274" s="208" t="s">
        <v>349</v>
      </c>
      <c r="G274" s="209" t="s">
        <v>191</v>
      </c>
      <c r="H274" s="210">
        <v>6.3449999999999998</v>
      </c>
      <c r="I274" s="211"/>
      <c r="J274" s="212">
        <f>ROUND(I274*H274,2)</f>
        <v>0</v>
      </c>
      <c r="K274" s="208" t="s">
        <v>149</v>
      </c>
      <c r="L274" s="46"/>
      <c r="M274" s="213" t="s">
        <v>19</v>
      </c>
      <c r="N274" s="214" t="s">
        <v>43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0.18099999999999999</v>
      </c>
      <c r="T274" s="216">
        <f>S274*H274</f>
        <v>1.1484449999999999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150</v>
      </c>
      <c r="AT274" s="217" t="s">
        <v>145</v>
      </c>
      <c r="AU274" s="217" t="s">
        <v>82</v>
      </c>
      <c r="AY274" s="19" t="s">
        <v>142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80</v>
      </c>
      <c r="BK274" s="218">
        <f>ROUND(I274*H274,2)</f>
        <v>0</v>
      </c>
      <c r="BL274" s="19" t="s">
        <v>150</v>
      </c>
      <c r="BM274" s="217" t="s">
        <v>350</v>
      </c>
    </row>
    <row r="275" s="2" customFormat="1">
      <c r="A275" s="40"/>
      <c r="B275" s="41"/>
      <c r="C275" s="42"/>
      <c r="D275" s="219" t="s">
        <v>152</v>
      </c>
      <c r="E275" s="42"/>
      <c r="F275" s="220" t="s">
        <v>351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152</v>
      </c>
      <c r="AU275" s="19" t="s">
        <v>82</v>
      </c>
    </row>
    <row r="276" s="2" customFormat="1">
      <c r="A276" s="40"/>
      <c r="B276" s="41"/>
      <c r="C276" s="42"/>
      <c r="D276" s="224" t="s">
        <v>154</v>
      </c>
      <c r="E276" s="42"/>
      <c r="F276" s="225" t="s">
        <v>352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154</v>
      </c>
      <c r="AU276" s="19" t="s">
        <v>82</v>
      </c>
    </row>
    <row r="277" s="13" customFormat="1">
      <c r="A277" s="13"/>
      <c r="B277" s="226"/>
      <c r="C277" s="227"/>
      <c r="D277" s="219" t="s">
        <v>156</v>
      </c>
      <c r="E277" s="228" t="s">
        <v>19</v>
      </c>
      <c r="F277" s="229" t="s">
        <v>353</v>
      </c>
      <c r="G277" s="227"/>
      <c r="H277" s="228" t="s">
        <v>19</v>
      </c>
      <c r="I277" s="230"/>
      <c r="J277" s="227"/>
      <c r="K277" s="227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156</v>
      </c>
      <c r="AU277" s="235" t="s">
        <v>82</v>
      </c>
      <c r="AV277" s="13" t="s">
        <v>80</v>
      </c>
      <c r="AW277" s="13" t="s">
        <v>33</v>
      </c>
      <c r="AX277" s="13" t="s">
        <v>72</v>
      </c>
      <c r="AY277" s="235" t="s">
        <v>142</v>
      </c>
    </row>
    <row r="278" s="14" customFormat="1">
      <c r="A278" s="14"/>
      <c r="B278" s="236"/>
      <c r="C278" s="237"/>
      <c r="D278" s="219" t="s">
        <v>156</v>
      </c>
      <c r="E278" s="238" t="s">
        <v>19</v>
      </c>
      <c r="F278" s="239" t="s">
        <v>354</v>
      </c>
      <c r="G278" s="237"/>
      <c r="H278" s="240">
        <v>6.3449999999999998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156</v>
      </c>
      <c r="AU278" s="246" t="s">
        <v>82</v>
      </c>
      <c r="AV278" s="14" t="s">
        <v>82</v>
      </c>
      <c r="AW278" s="14" t="s">
        <v>33</v>
      </c>
      <c r="AX278" s="14" t="s">
        <v>80</v>
      </c>
      <c r="AY278" s="246" t="s">
        <v>142</v>
      </c>
    </row>
    <row r="279" s="2" customFormat="1" ht="24.15" customHeight="1">
      <c r="A279" s="40"/>
      <c r="B279" s="41"/>
      <c r="C279" s="206" t="s">
        <v>355</v>
      </c>
      <c r="D279" s="206" t="s">
        <v>145</v>
      </c>
      <c r="E279" s="207" t="s">
        <v>356</v>
      </c>
      <c r="F279" s="208" t="s">
        <v>357</v>
      </c>
      <c r="G279" s="209" t="s">
        <v>148</v>
      </c>
      <c r="H279" s="210">
        <v>4.9139999999999997</v>
      </c>
      <c r="I279" s="211"/>
      <c r="J279" s="212">
        <f>ROUND(I279*H279,2)</f>
        <v>0</v>
      </c>
      <c r="K279" s="208" t="s">
        <v>149</v>
      </c>
      <c r="L279" s="46"/>
      <c r="M279" s="213" t="s">
        <v>19</v>
      </c>
      <c r="N279" s="214" t="s">
        <v>43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1.8</v>
      </c>
      <c r="T279" s="216">
        <f>S279*H279</f>
        <v>8.8452000000000002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150</v>
      </c>
      <c r="AT279" s="217" t="s">
        <v>145</v>
      </c>
      <c r="AU279" s="217" t="s">
        <v>82</v>
      </c>
      <c r="AY279" s="19" t="s">
        <v>142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80</v>
      </c>
      <c r="BK279" s="218">
        <f>ROUND(I279*H279,2)</f>
        <v>0</v>
      </c>
      <c r="BL279" s="19" t="s">
        <v>150</v>
      </c>
      <c r="BM279" s="217" t="s">
        <v>358</v>
      </c>
    </row>
    <row r="280" s="2" customFormat="1">
      <c r="A280" s="40"/>
      <c r="B280" s="41"/>
      <c r="C280" s="42"/>
      <c r="D280" s="219" t="s">
        <v>152</v>
      </c>
      <c r="E280" s="42"/>
      <c r="F280" s="220" t="s">
        <v>359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152</v>
      </c>
      <c r="AU280" s="19" t="s">
        <v>82</v>
      </c>
    </row>
    <row r="281" s="2" customFormat="1">
      <c r="A281" s="40"/>
      <c r="B281" s="41"/>
      <c r="C281" s="42"/>
      <c r="D281" s="224" t="s">
        <v>154</v>
      </c>
      <c r="E281" s="42"/>
      <c r="F281" s="225" t="s">
        <v>360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154</v>
      </c>
      <c r="AU281" s="19" t="s">
        <v>82</v>
      </c>
    </row>
    <row r="282" s="14" customFormat="1">
      <c r="A282" s="14"/>
      <c r="B282" s="236"/>
      <c r="C282" s="237"/>
      <c r="D282" s="219" t="s">
        <v>156</v>
      </c>
      <c r="E282" s="238" t="s">
        <v>19</v>
      </c>
      <c r="F282" s="239" t="s">
        <v>361</v>
      </c>
      <c r="G282" s="237"/>
      <c r="H282" s="240">
        <v>2.1059999999999999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156</v>
      </c>
      <c r="AU282" s="246" t="s">
        <v>82</v>
      </c>
      <c r="AV282" s="14" t="s">
        <v>82</v>
      </c>
      <c r="AW282" s="14" t="s">
        <v>33</v>
      </c>
      <c r="AX282" s="14" t="s">
        <v>72</v>
      </c>
      <c r="AY282" s="246" t="s">
        <v>142</v>
      </c>
    </row>
    <row r="283" s="14" customFormat="1">
      <c r="A283" s="14"/>
      <c r="B283" s="236"/>
      <c r="C283" s="237"/>
      <c r="D283" s="219" t="s">
        <v>156</v>
      </c>
      <c r="E283" s="238" t="s">
        <v>19</v>
      </c>
      <c r="F283" s="239" t="s">
        <v>362</v>
      </c>
      <c r="G283" s="237"/>
      <c r="H283" s="240">
        <v>2.8079999999999998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156</v>
      </c>
      <c r="AU283" s="246" t="s">
        <v>82</v>
      </c>
      <c r="AV283" s="14" t="s">
        <v>82</v>
      </c>
      <c r="AW283" s="14" t="s">
        <v>33</v>
      </c>
      <c r="AX283" s="14" t="s">
        <v>72</v>
      </c>
      <c r="AY283" s="246" t="s">
        <v>142</v>
      </c>
    </row>
    <row r="284" s="15" customFormat="1">
      <c r="A284" s="15"/>
      <c r="B284" s="247"/>
      <c r="C284" s="248"/>
      <c r="D284" s="219" t="s">
        <v>156</v>
      </c>
      <c r="E284" s="249" t="s">
        <v>19</v>
      </c>
      <c r="F284" s="250" t="s">
        <v>173</v>
      </c>
      <c r="G284" s="248"/>
      <c r="H284" s="251">
        <v>4.9139999999999997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7" t="s">
        <v>156</v>
      </c>
      <c r="AU284" s="257" t="s">
        <v>82</v>
      </c>
      <c r="AV284" s="15" t="s">
        <v>150</v>
      </c>
      <c r="AW284" s="15" t="s">
        <v>33</v>
      </c>
      <c r="AX284" s="15" t="s">
        <v>80</v>
      </c>
      <c r="AY284" s="257" t="s">
        <v>142</v>
      </c>
    </row>
    <row r="285" s="2" customFormat="1" ht="24.15" customHeight="1">
      <c r="A285" s="40"/>
      <c r="B285" s="41"/>
      <c r="C285" s="206" t="s">
        <v>363</v>
      </c>
      <c r="D285" s="206" t="s">
        <v>145</v>
      </c>
      <c r="E285" s="207" t="s">
        <v>364</v>
      </c>
      <c r="F285" s="208" t="s">
        <v>365</v>
      </c>
      <c r="G285" s="209" t="s">
        <v>191</v>
      </c>
      <c r="H285" s="210">
        <v>77.260000000000005</v>
      </c>
      <c r="I285" s="211"/>
      <c r="J285" s="212">
        <f>ROUND(I285*H285,2)</f>
        <v>0</v>
      </c>
      <c r="K285" s="208" t="s">
        <v>149</v>
      </c>
      <c r="L285" s="46"/>
      <c r="M285" s="213" t="s">
        <v>19</v>
      </c>
      <c r="N285" s="214" t="s">
        <v>43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0.089999999999999997</v>
      </c>
      <c r="T285" s="216">
        <f>S285*H285</f>
        <v>6.9534000000000002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150</v>
      </c>
      <c r="AT285" s="217" t="s">
        <v>145</v>
      </c>
      <c r="AU285" s="217" t="s">
        <v>82</v>
      </c>
      <c r="AY285" s="19" t="s">
        <v>142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80</v>
      </c>
      <c r="BK285" s="218">
        <f>ROUND(I285*H285,2)</f>
        <v>0</v>
      </c>
      <c r="BL285" s="19" t="s">
        <v>150</v>
      </c>
      <c r="BM285" s="217" t="s">
        <v>366</v>
      </c>
    </row>
    <row r="286" s="2" customFormat="1">
      <c r="A286" s="40"/>
      <c r="B286" s="41"/>
      <c r="C286" s="42"/>
      <c r="D286" s="219" t="s">
        <v>152</v>
      </c>
      <c r="E286" s="42"/>
      <c r="F286" s="220" t="s">
        <v>367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152</v>
      </c>
      <c r="AU286" s="19" t="s">
        <v>82</v>
      </c>
    </row>
    <row r="287" s="2" customFormat="1">
      <c r="A287" s="40"/>
      <c r="B287" s="41"/>
      <c r="C287" s="42"/>
      <c r="D287" s="224" t="s">
        <v>154</v>
      </c>
      <c r="E287" s="42"/>
      <c r="F287" s="225" t="s">
        <v>368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154</v>
      </c>
      <c r="AU287" s="19" t="s">
        <v>82</v>
      </c>
    </row>
    <row r="288" s="13" customFormat="1">
      <c r="A288" s="13"/>
      <c r="B288" s="226"/>
      <c r="C288" s="227"/>
      <c r="D288" s="219" t="s">
        <v>156</v>
      </c>
      <c r="E288" s="228" t="s">
        <v>19</v>
      </c>
      <c r="F288" s="229" t="s">
        <v>240</v>
      </c>
      <c r="G288" s="227"/>
      <c r="H288" s="228" t="s">
        <v>19</v>
      </c>
      <c r="I288" s="230"/>
      <c r="J288" s="227"/>
      <c r="K288" s="227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156</v>
      </c>
      <c r="AU288" s="235" t="s">
        <v>82</v>
      </c>
      <c r="AV288" s="13" t="s">
        <v>80</v>
      </c>
      <c r="AW288" s="13" t="s">
        <v>33</v>
      </c>
      <c r="AX288" s="13" t="s">
        <v>72</v>
      </c>
      <c r="AY288" s="235" t="s">
        <v>142</v>
      </c>
    </row>
    <row r="289" s="14" customFormat="1">
      <c r="A289" s="14"/>
      <c r="B289" s="236"/>
      <c r="C289" s="237"/>
      <c r="D289" s="219" t="s">
        <v>156</v>
      </c>
      <c r="E289" s="238" t="s">
        <v>19</v>
      </c>
      <c r="F289" s="239" t="s">
        <v>241</v>
      </c>
      <c r="G289" s="237"/>
      <c r="H289" s="240">
        <v>23.960000000000001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156</v>
      </c>
      <c r="AU289" s="246" t="s">
        <v>82</v>
      </c>
      <c r="AV289" s="14" t="s">
        <v>82</v>
      </c>
      <c r="AW289" s="14" t="s">
        <v>33</v>
      </c>
      <c r="AX289" s="14" t="s">
        <v>72</v>
      </c>
      <c r="AY289" s="246" t="s">
        <v>142</v>
      </c>
    </row>
    <row r="290" s="13" customFormat="1">
      <c r="A290" s="13"/>
      <c r="B290" s="226"/>
      <c r="C290" s="227"/>
      <c r="D290" s="219" t="s">
        <v>156</v>
      </c>
      <c r="E290" s="228" t="s">
        <v>19</v>
      </c>
      <c r="F290" s="229" t="s">
        <v>242</v>
      </c>
      <c r="G290" s="227"/>
      <c r="H290" s="228" t="s">
        <v>19</v>
      </c>
      <c r="I290" s="230"/>
      <c r="J290" s="227"/>
      <c r="K290" s="227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156</v>
      </c>
      <c r="AU290" s="235" t="s">
        <v>82</v>
      </c>
      <c r="AV290" s="13" t="s">
        <v>80</v>
      </c>
      <c r="AW290" s="13" t="s">
        <v>33</v>
      </c>
      <c r="AX290" s="13" t="s">
        <v>72</v>
      </c>
      <c r="AY290" s="235" t="s">
        <v>142</v>
      </c>
    </row>
    <row r="291" s="14" customFormat="1">
      <c r="A291" s="14"/>
      <c r="B291" s="236"/>
      <c r="C291" s="237"/>
      <c r="D291" s="219" t="s">
        <v>156</v>
      </c>
      <c r="E291" s="238" t="s">
        <v>19</v>
      </c>
      <c r="F291" s="239" t="s">
        <v>243</v>
      </c>
      <c r="G291" s="237"/>
      <c r="H291" s="240">
        <v>39.979999999999997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156</v>
      </c>
      <c r="AU291" s="246" t="s">
        <v>82</v>
      </c>
      <c r="AV291" s="14" t="s">
        <v>82</v>
      </c>
      <c r="AW291" s="14" t="s">
        <v>33</v>
      </c>
      <c r="AX291" s="14" t="s">
        <v>72</v>
      </c>
      <c r="AY291" s="246" t="s">
        <v>142</v>
      </c>
    </row>
    <row r="292" s="13" customFormat="1">
      <c r="A292" s="13"/>
      <c r="B292" s="226"/>
      <c r="C292" s="227"/>
      <c r="D292" s="219" t="s">
        <v>156</v>
      </c>
      <c r="E292" s="228" t="s">
        <v>19</v>
      </c>
      <c r="F292" s="229" t="s">
        <v>244</v>
      </c>
      <c r="G292" s="227"/>
      <c r="H292" s="228" t="s">
        <v>19</v>
      </c>
      <c r="I292" s="230"/>
      <c r="J292" s="227"/>
      <c r="K292" s="227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156</v>
      </c>
      <c r="AU292" s="235" t="s">
        <v>82</v>
      </c>
      <c r="AV292" s="13" t="s">
        <v>80</v>
      </c>
      <c r="AW292" s="13" t="s">
        <v>33</v>
      </c>
      <c r="AX292" s="13" t="s">
        <v>72</v>
      </c>
      <c r="AY292" s="235" t="s">
        <v>142</v>
      </c>
    </row>
    <row r="293" s="14" customFormat="1">
      <c r="A293" s="14"/>
      <c r="B293" s="236"/>
      <c r="C293" s="237"/>
      <c r="D293" s="219" t="s">
        <v>156</v>
      </c>
      <c r="E293" s="238" t="s">
        <v>19</v>
      </c>
      <c r="F293" s="239" t="s">
        <v>245</v>
      </c>
      <c r="G293" s="237"/>
      <c r="H293" s="240">
        <v>3.5499999999999998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156</v>
      </c>
      <c r="AU293" s="246" t="s">
        <v>82</v>
      </c>
      <c r="AV293" s="14" t="s">
        <v>82</v>
      </c>
      <c r="AW293" s="14" t="s">
        <v>33</v>
      </c>
      <c r="AX293" s="14" t="s">
        <v>72</v>
      </c>
      <c r="AY293" s="246" t="s">
        <v>142</v>
      </c>
    </row>
    <row r="294" s="13" customFormat="1">
      <c r="A294" s="13"/>
      <c r="B294" s="226"/>
      <c r="C294" s="227"/>
      <c r="D294" s="219" t="s">
        <v>156</v>
      </c>
      <c r="E294" s="228" t="s">
        <v>19</v>
      </c>
      <c r="F294" s="229" t="s">
        <v>195</v>
      </c>
      <c r="G294" s="227"/>
      <c r="H294" s="228" t="s">
        <v>19</v>
      </c>
      <c r="I294" s="230"/>
      <c r="J294" s="227"/>
      <c r="K294" s="227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156</v>
      </c>
      <c r="AU294" s="235" t="s">
        <v>82</v>
      </c>
      <c r="AV294" s="13" t="s">
        <v>80</v>
      </c>
      <c r="AW294" s="13" t="s">
        <v>33</v>
      </c>
      <c r="AX294" s="13" t="s">
        <v>72</v>
      </c>
      <c r="AY294" s="235" t="s">
        <v>142</v>
      </c>
    </row>
    <row r="295" s="14" customFormat="1">
      <c r="A295" s="14"/>
      <c r="B295" s="236"/>
      <c r="C295" s="237"/>
      <c r="D295" s="219" t="s">
        <v>156</v>
      </c>
      <c r="E295" s="238" t="s">
        <v>19</v>
      </c>
      <c r="F295" s="239" t="s">
        <v>246</v>
      </c>
      <c r="G295" s="237"/>
      <c r="H295" s="240">
        <v>9.7699999999999996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156</v>
      </c>
      <c r="AU295" s="246" t="s">
        <v>82</v>
      </c>
      <c r="AV295" s="14" t="s">
        <v>82</v>
      </c>
      <c r="AW295" s="14" t="s">
        <v>33</v>
      </c>
      <c r="AX295" s="14" t="s">
        <v>72</v>
      </c>
      <c r="AY295" s="246" t="s">
        <v>142</v>
      </c>
    </row>
    <row r="296" s="15" customFormat="1">
      <c r="A296" s="15"/>
      <c r="B296" s="247"/>
      <c r="C296" s="248"/>
      <c r="D296" s="219" t="s">
        <v>156</v>
      </c>
      <c r="E296" s="249" t="s">
        <v>19</v>
      </c>
      <c r="F296" s="250" t="s">
        <v>173</v>
      </c>
      <c r="G296" s="248"/>
      <c r="H296" s="251">
        <v>77.259999999999991</v>
      </c>
      <c r="I296" s="252"/>
      <c r="J296" s="248"/>
      <c r="K296" s="248"/>
      <c r="L296" s="253"/>
      <c r="M296" s="254"/>
      <c r="N296" s="255"/>
      <c r="O296" s="255"/>
      <c r="P296" s="255"/>
      <c r="Q296" s="255"/>
      <c r="R296" s="255"/>
      <c r="S296" s="255"/>
      <c r="T296" s="256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7" t="s">
        <v>156</v>
      </c>
      <c r="AU296" s="257" t="s">
        <v>82</v>
      </c>
      <c r="AV296" s="15" t="s">
        <v>150</v>
      </c>
      <c r="AW296" s="15" t="s">
        <v>33</v>
      </c>
      <c r="AX296" s="15" t="s">
        <v>80</v>
      </c>
      <c r="AY296" s="257" t="s">
        <v>142</v>
      </c>
    </row>
    <row r="297" s="2" customFormat="1" ht="21.75" customHeight="1">
      <c r="A297" s="40"/>
      <c r="B297" s="41"/>
      <c r="C297" s="206" t="s">
        <v>77</v>
      </c>
      <c r="D297" s="206" t="s">
        <v>145</v>
      </c>
      <c r="E297" s="207" t="s">
        <v>369</v>
      </c>
      <c r="F297" s="208" t="s">
        <v>370</v>
      </c>
      <c r="G297" s="209" t="s">
        <v>191</v>
      </c>
      <c r="H297" s="210">
        <v>6.4000000000000004</v>
      </c>
      <c r="I297" s="211"/>
      <c r="J297" s="212">
        <f>ROUND(I297*H297,2)</f>
        <v>0</v>
      </c>
      <c r="K297" s="208" t="s">
        <v>149</v>
      </c>
      <c r="L297" s="46"/>
      <c r="M297" s="213" t="s">
        <v>19</v>
      </c>
      <c r="N297" s="214" t="s">
        <v>43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0.075999999999999998</v>
      </c>
      <c r="T297" s="216">
        <f>S297*H297</f>
        <v>0.4864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150</v>
      </c>
      <c r="AT297" s="217" t="s">
        <v>145</v>
      </c>
      <c r="AU297" s="217" t="s">
        <v>82</v>
      </c>
      <c r="AY297" s="19" t="s">
        <v>142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150</v>
      </c>
      <c r="BM297" s="217" t="s">
        <v>371</v>
      </c>
    </row>
    <row r="298" s="2" customFormat="1">
      <c r="A298" s="40"/>
      <c r="B298" s="41"/>
      <c r="C298" s="42"/>
      <c r="D298" s="219" t="s">
        <v>152</v>
      </c>
      <c r="E298" s="42"/>
      <c r="F298" s="220" t="s">
        <v>372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152</v>
      </c>
      <c r="AU298" s="19" t="s">
        <v>82</v>
      </c>
    </row>
    <row r="299" s="2" customFormat="1">
      <c r="A299" s="40"/>
      <c r="B299" s="41"/>
      <c r="C299" s="42"/>
      <c r="D299" s="224" t="s">
        <v>154</v>
      </c>
      <c r="E299" s="42"/>
      <c r="F299" s="225" t="s">
        <v>373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154</v>
      </c>
      <c r="AU299" s="19" t="s">
        <v>82</v>
      </c>
    </row>
    <row r="300" s="14" customFormat="1">
      <c r="A300" s="14"/>
      <c r="B300" s="236"/>
      <c r="C300" s="237"/>
      <c r="D300" s="219" t="s">
        <v>156</v>
      </c>
      <c r="E300" s="238" t="s">
        <v>19</v>
      </c>
      <c r="F300" s="239" t="s">
        <v>374</v>
      </c>
      <c r="G300" s="237"/>
      <c r="H300" s="240">
        <v>6.4000000000000004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156</v>
      </c>
      <c r="AU300" s="246" t="s">
        <v>82</v>
      </c>
      <c r="AV300" s="14" t="s">
        <v>82</v>
      </c>
      <c r="AW300" s="14" t="s">
        <v>33</v>
      </c>
      <c r="AX300" s="14" t="s">
        <v>80</v>
      </c>
      <c r="AY300" s="246" t="s">
        <v>142</v>
      </c>
    </row>
    <row r="301" s="2" customFormat="1" ht="24.15" customHeight="1">
      <c r="A301" s="40"/>
      <c r="B301" s="41"/>
      <c r="C301" s="206" t="s">
        <v>83</v>
      </c>
      <c r="D301" s="206" t="s">
        <v>145</v>
      </c>
      <c r="E301" s="207" t="s">
        <v>375</v>
      </c>
      <c r="F301" s="208" t="s">
        <v>376</v>
      </c>
      <c r="G301" s="209" t="s">
        <v>148</v>
      </c>
      <c r="H301" s="210">
        <v>0.47999999999999998</v>
      </c>
      <c r="I301" s="211"/>
      <c r="J301" s="212">
        <f>ROUND(I301*H301,2)</f>
        <v>0</v>
      </c>
      <c r="K301" s="208" t="s">
        <v>149</v>
      </c>
      <c r="L301" s="46"/>
      <c r="M301" s="213" t="s">
        <v>19</v>
      </c>
      <c r="N301" s="214" t="s">
        <v>43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1.8</v>
      </c>
      <c r="T301" s="216">
        <f>S301*H301</f>
        <v>0.86399999999999999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150</v>
      </c>
      <c r="AT301" s="217" t="s">
        <v>145</v>
      </c>
      <c r="AU301" s="217" t="s">
        <v>82</v>
      </c>
      <c r="AY301" s="19" t="s">
        <v>142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80</v>
      </c>
      <c r="BK301" s="218">
        <f>ROUND(I301*H301,2)</f>
        <v>0</v>
      </c>
      <c r="BL301" s="19" t="s">
        <v>150</v>
      </c>
      <c r="BM301" s="217" t="s">
        <v>377</v>
      </c>
    </row>
    <row r="302" s="2" customFormat="1">
      <c r="A302" s="40"/>
      <c r="B302" s="41"/>
      <c r="C302" s="42"/>
      <c r="D302" s="219" t="s">
        <v>152</v>
      </c>
      <c r="E302" s="42"/>
      <c r="F302" s="220" t="s">
        <v>378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152</v>
      </c>
      <c r="AU302" s="19" t="s">
        <v>82</v>
      </c>
    </row>
    <row r="303" s="2" customFormat="1">
      <c r="A303" s="40"/>
      <c r="B303" s="41"/>
      <c r="C303" s="42"/>
      <c r="D303" s="224" t="s">
        <v>154</v>
      </c>
      <c r="E303" s="42"/>
      <c r="F303" s="225" t="s">
        <v>379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154</v>
      </c>
      <c r="AU303" s="19" t="s">
        <v>82</v>
      </c>
    </row>
    <row r="304" s="13" customFormat="1">
      <c r="A304" s="13"/>
      <c r="B304" s="226"/>
      <c r="C304" s="227"/>
      <c r="D304" s="219" t="s">
        <v>156</v>
      </c>
      <c r="E304" s="228" t="s">
        <v>19</v>
      </c>
      <c r="F304" s="229" t="s">
        <v>380</v>
      </c>
      <c r="G304" s="227"/>
      <c r="H304" s="228" t="s">
        <v>19</v>
      </c>
      <c r="I304" s="230"/>
      <c r="J304" s="227"/>
      <c r="K304" s="227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156</v>
      </c>
      <c r="AU304" s="235" t="s">
        <v>82</v>
      </c>
      <c r="AV304" s="13" t="s">
        <v>80</v>
      </c>
      <c r="AW304" s="13" t="s">
        <v>33</v>
      </c>
      <c r="AX304" s="13" t="s">
        <v>72</v>
      </c>
      <c r="AY304" s="235" t="s">
        <v>142</v>
      </c>
    </row>
    <row r="305" s="14" customFormat="1">
      <c r="A305" s="14"/>
      <c r="B305" s="236"/>
      <c r="C305" s="237"/>
      <c r="D305" s="219" t="s">
        <v>156</v>
      </c>
      <c r="E305" s="238" t="s">
        <v>19</v>
      </c>
      <c r="F305" s="239" t="s">
        <v>381</v>
      </c>
      <c r="G305" s="237"/>
      <c r="H305" s="240">
        <v>0.47999999999999998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156</v>
      </c>
      <c r="AU305" s="246" t="s">
        <v>82</v>
      </c>
      <c r="AV305" s="14" t="s">
        <v>82</v>
      </c>
      <c r="AW305" s="14" t="s">
        <v>33</v>
      </c>
      <c r="AX305" s="14" t="s">
        <v>80</v>
      </c>
      <c r="AY305" s="246" t="s">
        <v>142</v>
      </c>
    </row>
    <row r="306" s="2" customFormat="1" ht="24.15" customHeight="1">
      <c r="A306" s="40"/>
      <c r="B306" s="41"/>
      <c r="C306" s="206" t="s">
        <v>86</v>
      </c>
      <c r="D306" s="206" t="s">
        <v>145</v>
      </c>
      <c r="E306" s="207" t="s">
        <v>382</v>
      </c>
      <c r="F306" s="208" t="s">
        <v>383</v>
      </c>
      <c r="G306" s="209" t="s">
        <v>201</v>
      </c>
      <c r="H306" s="210">
        <v>30</v>
      </c>
      <c r="I306" s="211"/>
      <c r="J306" s="212">
        <f>ROUND(I306*H306,2)</f>
        <v>0</v>
      </c>
      <c r="K306" s="208" t="s">
        <v>149</v>
      </c>
      <c r="L306" s="46"/>
      <c r="M306" s="213" t="s">
        <v>19</v>
      </c>
      <c r="N306" s="214" t="s">
        <v>43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0.0060000000000000001</v>
      </c>
      <c r="T306" s="216">
        <f>S306*H306</f>
        <v>0.17999999999999999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150</v>
      </c>
      <c r="AT306" s="217" t="s">
        <v>145</v>
      </c>
      <c r="AU306" s="217" t="s">
        <v>82</v>
      </c>
      <c r="AY306" s="19" t="s">
        <v>142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80</v>
      </c>
      <c r="BK306" s="218">
        <f>ROUND(I306*H306,2)</f>
        <v>0</v>
      </c>
      <c r="BL306" s="19" t="s">
        <v>150</v>
      </c>
      <c r="BM306" s="217" t="s">
        <v>384</v>
      </c>
    </row>
    <row r="307" s="2" customFormat="1">
      <c r="A307" s="40"/>
      <c r="B307" s="41"/>
      <c r="C307" s="42"/>
      <c r="D307" s="219" t="s">
        <v>152</v>
      </c>
      <c r="E307" s="42"/>
      <c r="F307" s="220" t="s">
        <v>385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152</v>
      </c>
      <c r="AU307" s="19" t="s">
        <v>82</v>
      </c>
    </row>
    <row r="308" s="2" customFormat="1">
      <c r="A308" s="40"/>
      <c r="B308" s="41"/>
      <c r="C308" s="42"/>
      <c r="D308" s="224" t="s">
        <v>154</v>
      </c>
      <c r="E308" s="42"/>
      <c r="F308" s="225" t="s">
        <v>386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154</v>
      </c>
      <c r="AU308" s="19" t="s">
        <v>82</v>
      </c>
    </row>
    <row r="309" s="13" customFormat="1">
      <c r="A309" s="13"/>
      <c r="B309" s="226"/>
      <c r="C309" s="227"/>
      <c r="D309" s="219" t="s">
        <v>156</v>
      </c>
      <c r="E309" s="228" t="s">
        <v>19</v>
      </c>
      <c r="F309" s="229" t="s">
        <v>278</v>
      </c>
      <c r="G309" s="227"/>
      <c r="H309" s="228" t="s">
        <v>19</v>
      </c>
      <c r="I309" s="230"/>
      <c r="J309" s="227"/>
      <c r="K309" s="227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156</v>
      </c>
      <c r="AU309" s="235" t="s">
        <v>82</v>
      </c>
      <c r="AV309" s="13" t="s">
        <v>80</v>
      </c>
      <c r="AW309" s="13" t="s">
        <v>33</v>
      </c>
      <c r="AX309" s="13" t="s">
        <v>72</v>
      </c>
      <c r="AY309" s="235" t="s">
        <v>142</v>
      </c>
    </row>
    <row r="310" s="14" customFormat="1">
      <c r="A310" s="14"/>
      <c r="B310" s="236"/>
      <c r="C310" s="237"/>
      <c r="D310" s="219" t="s">
        <v>156</v>
      </c>
      <c r="E310" s="238" t="s">
        <v>19</v>
      </c>
      <c r="F310" s="239" t="s">
        <v>363</v>
      </c>
      <c r="G310" s="237"/>
      <c r="H310" s="240">
        <v>30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156</v>
      </c>
      <c r="AU310" s="246" t="s">
        <v>82</v>
      </c>
      <c r="AV310" s="14" t="s">
        <v>82</v>
      </c>
      <c r="AW310" s="14" t="s">
        <v>33</v>
      </c>
      <c r="AX310" s="14" t="s">
        <v>80</v>
      </c>
      <c r="AY310" s="246" t="s">
        <v>142</v>
      </c>
    </row>
    <row r="311" s="2" customFormat="1" ht="24.15" customHeight="1">
      <c r="A311" s="40"/>
      <c r="B311" s="41"/>
      <c r="C311" s="206" t="s">
        <v>89</v>
      </c>
      <c r="D311" s="206" t="s">
        <v>145</v>
      </c>
      <c r="E311" s="207" t="s">
        <v>387</v>
      </c>
      <c r="F311" s="208" t="s">
        <v>388</v>
      </c>
      <c r="G311" s="209" t="s">
        <v>201</v>
      </c>
      <c r="H311" s="210">
        <v>20</v>
      </c>
      <c r="I311" s="211"/>
      <c r="J311" s="212">
        <f>ROUND(I311*H311,2)</f>
        <v>0</v>
      </c>
      <c r="K311" s="208" t="s">
        <v>149</v>
      </c>
      <c r="L311" s="46"/>
      <c r="M311" s="213" t="s">
        <v>19</v>
      </c>
      <c r="N311" s="214" t="s">
        <v>43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0.0089999999999999993</v>
      </c>
      <c r="T311" s="216">
        <f>S311*H311</f>
        <v>0.17999999999999999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150</v>
      </c>
      <c r="AT311" s="217" t="s">
        <v>145</v>
      </c>
      <c r="AU311" s="217" t="s">
        <v>82</v>
      </c>
      <c r="AY311" s="19" t="s">
        <v>142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80</v>
      </c>
      <c r="BK311" s="218">
        <f>ROUND(I311*H311,2)</f>
        <v>0</v>
      </c>
      <c r="BL311" s="19" t="s">
        <v>150</v>
      </c>
      <c r="BM311" s="217" t="s">
        <v>389</v>
      </c>
    </row>
    <row r="312" s="2" customFormat="1">
      <c r="A312" s="40"/>
      <c r="B312" s="41"/>
      <c r="C312" s="42"/>
      <c r="D312" s="219" t="s">
        <v>152</v>
      </c>
      <c r="E312" s="42"/>
      <c r="F312" s="220" t="s">
        <v>390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152</v>
      </c>
      <c r="AU312" s="19" t="s">
        <v>82</v>
      </c>
    </row>
    <row r="313" s="2" customFormat="1">
      <c r="A313" s="40"/>
      <c r="B313" s="41"/>
      <c r="C313" s="42"/>
      <c r="D313" s="224" t="s">
        <v>154</v>
      </c>
      <c r="E313" s="42"/>
      <c r="F313" s="225" t="s">
        <v>391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154</v>
      </c>
      <c r="AU313" s="19" t="s">
        <v>82</v>
      </c>
    </row>
    <row r="314" s="13" customFormat="1">
      <c r="A314" s="13"/>
      <c r="B314" s="226"/>
      <c r="C314" s="227"/>
      <c r="D314" s="219" t="s">
        <v>156</v>
      </c>
      <c r="E314" s="228" t="s">
        <v>19</v>
      </c>
      <c r="F314" s="229" t="s">
        <v>280</v>
      </c>
      <c r="G314" s="227"/>
      <c r="H314" s="228" t="s">
        <v>19</v>
      </c>
      <c r="I314" s="230"/>
      <c r="J314" s="227"/>
      <c r="K314" s="227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156</v>
      </c>
      <c r="AU314" s="235" t="s">
        <v>82</v>
      </c>
      <c r="AV314" s="13" t="s">
        <v>80</v>
      </c>
      <c r="AW314" s="13" t="s">
        <v>33</v>
      </c>
      <c r="AX314" s="13" t="s">
        <v>72</v>
      </c>
      <c r="AY314" s="235" t="s">
        <v>142</v>
      </c>
    </row>
    <row r="315" s="14" customFormat="1">
      <c r="A315" s="14"/>
      <c r="B315" s="236"/>
      <c r="C315" s="237"/>
      <c r="D315" s="219" t="s">
        <v>156</v>
      </c>
      <c r="E315" s="238" t="s">
        <v>19</v>
      </c>
      <c r="F315" s="239" t="s">
        <v>302</v>
      </c>
      <c r="G315" s="237"/>
      <c r="H315" s="240">
        <v>20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156</v>
      </c>
      <c r="AU315" s="246" t="s">
        <v>82</v>
      </c>
      <c r="AV315" s="14" t="s">
        <v>82</v>
      </c>
      <c r="AW315" s="14" t="s">
        <v>33</v>
      </c>
      <c r="AX315" s="14" t="s">
        <v>80</v>
      </c>
      <c r="AY315" s="246" t="s">
        <v>142</v>
      </c>
    </row>
    <row r="316" s="2" customFormat="1" ht="24.15" customHeight="1">
      <c r="A316" s="40"/>
      <c r="B316" s="41"/>
      <c r="C316" s="206" t="s">
        <v>392</v>
      </c>
      <c r="D316" s="206" t="s">
        <v>145</v>
      </c>
      <c r="E316" s="207" t="s">
        <v>393</v>
      </c>
      <c r="F316" s="208" t="s">
        <v>394</v>
      </c>
      <c r="G316" s="209" t="s">
        <v>201</v>
      </c>
      <c r="H316" s="210">
        <v>4.7999999999999998</v>
      </c>
      <c r="I316" s="211"/>
      <c r="J316" s="212">
        <f>ROUND(I316*H316,2)</f>
        <v>0</v>
      </c>
      <c r="K316" s="208" t="s">
        <v>149</v>
      </c>
      <c r="L316" s="46"/>
      <c r="M316" s="213" t="s">
        <v>19</v>
      </c>
      <c r="N316" s="214" t="s">
        <v>43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0.040000000000000001</v>
      </c>
      <c r="T316" s="216">
        <f>S316*H316</f>
        <v>0.192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150</v>
      </c>
      <c r="AT316" s="217" t="s">
        <v>145</v>
      </c>
      <c r="AU316" s="217" t="s">
        <v>82</v>
      </c>
      <c r="AY316" s="19" t="s">
        <v>142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80</v>
      </c>
      <c r="BK316" s="218">
        <f>ROUND(I316*H316,2)</f>
        <v>0</v>
      </c>
      <c r="BL316" s="19" t="s">
        <v>150</v>
      </c>
      <c r="BM316" s="217" t="s">
        <v>395</v>
      </c>
    </row>
    <row r="317" s="2" customFormat="1">
      <c r="A317" s="40"/>
      <c r="B317" s="41"/>
      <c r="C317" s="42"/>
      <c r="D317" s="219" t="s">
        <v>152</v>
      </c>
      <c r="E317" s="42"/>
      <c r="F317" s="220" t="s">
        <v>396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152</v>
      </c>
      <c r="AU317" s="19" t="s">
        <v>82</v>
      </c>
    </row>
    <row r="318" s="2" customFormat="1">
      <c r="A318" s="40"/>
      <c r="B318" s="41"/>
      <c r="C318" s="42"/>
      <c r="D318" s="224" t="s">
        <v>154</v>
      </c>
      <c r="E318" s="42"/>
      <c r="F318" s="225" t="s">
        <v>397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154</v>
      </c>
      <c r="AU318" s="19" t="s">
        <v>82</v>
      </c>
    </row>
    <row r="319" s="13" customFormat="1">
      <c r="A319" s="13"/>
      <c r="B319" s="226"/>
      <c r="C319" s="227"/>
      <c r="D319" s="219" t="s">
        <v>156</v>
      </c>
      <c r="E319" s="228" t="s">
        <v>19</v>
      </c>
      <c r="F319" s="229" t="s">
        <v>398</v>
      </c>
      <c r="G319" s="227"/>
      <c r="H319" s="228" t="s">
        <v>19</v>
      </c>
      <c r="I319" s="230"/>
      <c r="J319" s="227"/>
      <c r="K319" s="227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156</v>
      </c>
      <c r="AU319" s="235" t="s">
        <v>82</v>
      </c>
      <c r="AV319" s="13" t="s">
        <v>80</v>
      </c>
      <c r="AW319" s="13" t="s">
        <v>33</v>
      </c>
      <c r="AX319" s="13" t="s">
        <v>72</v>
      </c>
      <c r="AY319" s="235" t="s">
        <v>142</v>
      </c>
    </row>
    <row r="320" s="14" customFormat="1">
      <c r="A320" s="14"/>
      <c r="B320" s="236"/>
      <c r="C320" s="237"/>
      <c r="D320" s="219" t="s">
        <v>156</v>
      </c>
      <c r="E320" s="238" t="s">
        <v>19</v>
      </c>
      <c r="F320" s="239" t="s">
        <v>399</v>
      </c>
      <c r="G320" s="237"/>
      <c r="H320" s="240">
        <v>4.7999999999999998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156</v>
      </c>
      <c r="AU320" s="246" t="s">
        <v>82</v>
      </c>
      <c r="AV320" s="14" t="s">
        <v>82</v>
      </c>
      <c r="AW320" s="14" t="s">
        <v>33</v>
      </c>
      <c r="AX320" s="14" t="s">
        <v>80</v>
      </c>
      <c r="AY320" s="246" t="s">
        <v>142</v>
      </c>
    </row>
    <row r="321" s="2" customFormat="1" ht="24.15" customHeight="1">
      <c r="A321" s="40"/>
      <c r="B321" s="41"/>
      <c r="C321" s="206" t="s">
        <v>400</v>
      </c>
      <c r="D321" s="206" t="s">
        <v>145</v>
      </c>
      <c r="E321" s="207" t="s">
        <v>401</v>
      </c>
      <c r="F321" s="208" t="s">
        <v>402</v>
      </c>
      <c r="G321" s="209" t="s">
        <v>201</v>
      </c>
      <c r="H321" s="210">
        <v>5</v>
      </c>
      <c r="I321" s="211"/>
      <c r="J321" s="212">
        <f>ROUND(I321*H321,2)</f>
        <v>0</v>
      </c>
      <c r="K321" s="208" t="s">
        <v>149</v>
      </c>
      <c r="L321" s="46"/>
      <c r="M321" s="213" t="s">
        <v>19</v>
      </c>
      <c r="N321" s="214" t="s">
        <v>43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0.0080000000000000002</v>
      </c>
      <c r="T321" s="216">
        <f>S321*H321</f>
        <v>0.040000000000000001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150</v>
      </c>
      <c r="AT321" s="217" t="s">
        <v>145</v>
      </c>
      <c r="AU321" s="217" t="s">
        <v>82</v>
      </c>
      <c r="AY321" s="19" t="s">
        <v>142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80</v>
      </c>
      <c r="BK321" s="218">
        <f>ROUND(I321*H321,2)</f>
        <v>0</v>
      </c>
      <c r="BL321" s="19" t="s">
        <v>150</v>
      </c>
      <c r="BM321" s="217" t="s">
        <v>403</v>
      </c>
    </row>
    <row r="322" s="2" customFormat="1">
      <c r="A322" s="40"/>
      <c r="B322" s="41"/>
      <c r="C322" s="42"/>
      <c r="D322" s="219" t="s">
        <v>152</v>
      </c>
      <c r="E322" s="42"/>
      <c r="F322" s="220" t="s">
        <v>404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152</v>
      </c>
      <c r="AU322" s="19" t="s">
        <v>82</v>
      </c>
    </row>
    <row r="323" s="2" customFormat="1">
      <c r="A323" s="40"/>
      <c r="B323" s="41"/>
      <c r="C323" s="42"/>
      <c r="D323" s="224" t="s">
        <v>154</v>
      </c>
      <c r="E323" s="42"/>
      <c r="F323" s="225" t="s">
        <v>405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154</v>
      </c>
      <c r="AU323" s="19" t="s">
        <v>82</v>
      </c>
    </row>
    <row r="324" s="13" customFormat="1">
      <c r="A324" s="13"/>
      <c r="B324" s="226"/>
      <c r="C324" s="227"/>
      <c r="D324" s="219" t="s">
        <v>156</v>
      </c>
      <c r="E324" s="228" t="s">
        <v>19</v>
      </c>
      <c r="F324" s="229" t="s">
        <v>278</v>
      </c>
      <c r="G324" s="227"/>
      <c r="H324" s="228" t="s">
        <v>19</v>
      </c>
      <c r="I324" s="230"/>
      <c r="J324" s="227"/>
      <c r="K324" s="227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156</v>
      </c>
      <c r="AU324" s="235" t="s">
        <v>82</v>
      </c>
      <c r="AV324" s="13" t="s">
        <v>80</v>
      </c>
      <c r="AW324" s="13" t="s">
        <v>33</v>
      </c>
      <c r="AX324" s="13" t="s">
        <v>72</v>
      </c>
      <c r="AY324" s="235" t="s">
        <v>142</v>
      </c>
    </row>
    <row r="325" s="14" customFormat="1">
      <c r="A325" s="14"/>
      <c r="B325" s="236"/>
      <c r="C325" s="237"/>
      <c r="D325" s="219" t="s">
        <v>156</v>
      </c>
      <c r="E325" s="238" t="s">
        <v>19</v>
      </c>
      <c r="F325" s="239" t="s">
        <v>180</v>
      </c>
      <c r="G325" s="237"/>
      <c r="H325" s="240">
        <v>5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156</v>
      </c>
      <c r="AU325" s="246" t="s">
        <v>82</v>
      </c>
      <c r="AV325" s="14" t="s">
        <v>82</v>
      </c>
      <c r="AW325" s="14" t="s">
        <v>33</v>
      </c>
      <c r="AX325" s="14" t="s">
        <v>80</v>
      </c>
      <c r="AY325" s="246" t="s">
        <v>142</v>
      </c>
    </row>
    <row r="326" s="2" customFormat="1" ht="24.15" customHeight="1">
      <c r="A326" s="40"/>
      <c r="B326" s="41"/>
      <c r="C326" s="206" t="s">
        <v>406</v>
      </c>
      <c r="D326" s="206" t="s">
        <v>145</v>
      </c>
      <c r="E326" s="207" t="s">
        <v>407</v>
      </c>
      <c r="F326" s="208" t="s">
        <v>408</v>
      </c>
      <c r="G326" s="209" t="s">
        <v>201</v>
      </c>
      <c r="H326" s="210">
        <v>5</v>
      </c>
      <c r="I326" s="211"/>
      <c r="J326" s="212">
        <f>ROUND(I326*H326,2)</f>
        <v>0</v>
      </c>
      <c r="K326" s="208" t="s">
        <v>149</v>
      </c>
      <c r="L326" s="46"/>
      <c r="M326" s="213" t="s">
        <v>19</v>
      </c>
      <c r="N326" s="214" t="s">
        <v>43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0.021999999999999999</v>
      </c>
      <c r="T326" s="216">
        <f>S326*H326</f>
        <v>0.10999999999999999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150</v>
      </c>
      <c r="AT326" s="217" t="s">
        <v>145</v>
      </c>
      <c r="AU326" s="217" t="s">
        <v>82</v>
      </c>
      <c r="AY326" s="19" t="s">
        <v>142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80</v>
      </c>
      <c r="BK326" s="218">
        <f>ROUND(I326*H326,2)</f>
        <v>0</v>
      </c>
      <c r="BL326" s="19" t="s">
        <v>150</v>
      </c>
      <c r="BM326" s="217" t="s">
        <v>409</v>
      </c>
    </row>
    <row r="327" s="2" customFormat="1">
      <c r="A327" s="40"/>
      <c r="B327" s="41"/>
      <c r="C327" s="42"/>
      <c r="D327" s="219" t="s">
        <v>152</v>
      </c>
      <c r="E327" s="42"/>
      <c r="F327" s="220" t="s">
        <v>410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152</v>
      </c>
      <c r="AU327" s="19" t="s">
        <v>82</v>
      </c>
    </row>
    <row r="328" s="2" customFormat="1">
      <c r="A328" s="40"/>
      <c r="B328" s="41"/>
      <c r="C328" s="42"/>
      <c r="D328" s="224" t="s">
        <v>154</v>
      </c>
      <c r="E328" s="42"/>
      <c r="F328" s="225" t="s">
        <v>411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154</v>
      </c>
      <c r="AU328" s="19" t="s">
        <v>82</v>
      </c>
    </row>
    <row r="329" s="13" customFormat="1">
      <c r="A329" s="13"/>
      <c r="B329" s="226"/>
      <c r="C329" s="227"/>
      <c r="D329" s="219" t="s">
        <v>156</v>
      </c>
      <c r="E329" s="228" t="s">
        <v>19</v>
      </c>
      <c r="F329" s="229" t="s">
        <v>280</v>
      </c>
      <c r="G329" s="227"/>
      <c r="H329" s="228" t="s">
        <v>19</v>
      </c>
      <c r="I329" s="230"/>
      <c r="J329" s="227"/>
      <c r="K329" s="227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156</v>
      </c>
      <c r="AU329" s="235" t="s">
        <v>82</v>
      </c>
      <c r="AV329" s="13" t="s">
        <v>80</v>
      </c>
      <c r="AW329" s="13" t="s">
        <v>33</v>
      </c>
      <c r="AX329" s="13" t="s">
        <v>72</v>
      </c>
      <c r="AY329" s="235" t="s">
        <v>142</v>
      </c>
    </row>
    <row r="330" s="14" customFormat="1">
      <c r="A330" s="14"/>
      <c r="B330" s="236"/>
      <c r="C330" s="237"/>
      <c r="D330" s="219" t="s">
        <v>156</v>
      </c>
      <c r="E330" s="238" t="s">
        <v>19</v>
      </c>
      <c r="F330" s="239" t="s">
        <v>180</v>
      </c>
      <c r="G330" s="237"/>
      <c r="H330" s="240">
        <v>5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156</v>
      </c>
      <c r="AU330" s="246" t="s">
        <v>82</v>
      </c>
      <c r="AV330" s="14" t="s">
        <v>82</v>
      </c>
      <c r="AW330" s="14" t="s">
        <v>33</v>
      </c>
      <c r="AX330" s="14" t="s">
        <v>80</v>
      </c>
      <c r="AY330" s="246" t="s">
        <v>142</v>
      </c>
    </row>
    <row r="331" s="2" customFormat="1" ht="24.15" customHeight="1">
      <c r="A331" s="40"/>
      <c r="B331" s="41"/>
      <c r="C331" s="206" t="s">
        <v>412</v>
      </c>
      <c r="D331" s="206" t="s">
        <v>145</v>
      </c>
      <c r="E331" s="207" t="s">
        <v>413</v>
      </c>
      <c r="F331" s="208" t="s">
        <v>414</v>
      </c>
      <c r="G331" s="209" t="s">
        <v>191</v>
      </c>
      <c r="H331" s="210">
        <v>254.91999999999999</v>
      </c>
      <c r="I331" s="211"/>
      <c r="J331" s="212">
        <f>ROUND(I331*H331,2)</f>
        <v>0</v>
      </c>
      <c r="K331" s="208" t="s">
        <v>149</v>
      </c>
      <c r="L331" s="46"/>
      <c r="M331" s="213" t="s">
        <v>19</v>
      </c>
      <c r="N331" s="214" t="s">
        <v>43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0.0047800000000000004</v>
      </c>
      <c r="T331" s="216">
        <f>S331*H331</f>
        <v>1.2185176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150</v>
      </c>
      <c r="AT331" s="217" t="s">
        <v>145</v>
      </c>
      <c r="AU331" s="217" t="s">
        <v>82</v>
      </c>
      <c r="AY331" s="19" t="s">
        <v>142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80</v>
      </c>
      <c r="BK331" s="218">
        <f>ROUND(I331*H331,2)</f>
        <v>0</v>
      </c>
      <c r="BL331" s="19" t="s">
        <v>150</v>
      </c>
      <c r="BM331" s="217" t="s">
        <v>415</v>
      </c>
    </row>
    <row r="332" s="2" customFormat="1">
      <c r="A332" s="40"/>
      <c r="B332" s="41"/>
      <c r="C332" s="42"/>
      <c r="D332" s="219" t="s">
        <v>152</v>
      </c>
      <c r="E332" s="42"/>
      <c r="F332" s="220" t="s">
        <v>416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152</v>
      </c>
      <c r="AU332" s="19" t="s">
        <v>82</v>
      </c>
    </row>
    <row r="333" s="2" customFormat="1">
      <c r="A333" s="40"/>
      <c r="B333" s="41"/>
      <c r="C333" s="42"/>
      <c r="D333" s="224" t="s">
        <v>154</v>
      </c>
      <c r="E333" s="42"/>
      <c r="F333" s="225" t="s">
        <v>417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154</v>
      </c>
      <c r="AU333" s="19" t="s">
        <v>82</v>
      </c>
    </row>
    <row r="334" s="13" customFormat="1">
      <c r="A334" s="13"/>
      <c r="B334" s="226"/>
      <c r="C334" s="227"/>
      <c r="D334" s="219" t="s">
        <v>156</v>
      </c>
      <c r="E334" s="228" t="s">
        <v>19</v>
      </c>
      <c r="F334" s="229" t="s">
        <v>240</v>
      </c>
      <c r="G334" s="227"/>
      <c r="H334" s="228" t="s">
        <v>19</v>
      </c>
      <c r="I334" s="230"/>
      <c r="J334" s="227"/>
      <c r="K334" s="227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156</v>
      </c>
      <c r="AU334" s="235" t="s">
        <v>82</v>
      </c>
      <c r="AV334" s="13" t="s">
        <v>80</v>
      </c>
      <c r="AW334" s="13" t="s">
        <v>33</v>
      </c>
      <c r="AX334" s="13" t="s">
        <v>72</v>
      </c>
      <c r="AY334" s="235" t="s">
        <v>142</v>
      </c>
    </row>
    <row r="335" s="14" customFormat="1">
      <c r="A335" s="14"/>
      <c r="B335" s="236"/>
      <c r="C335" s="237"/>
      <c r="D335" s="219" t="s">
        <v>156</v>
      </c>
      <c r="E335" s="238" t="s">
        <v>19</v>
      </c>
      <c r="F335" s="239" t="s">
        <v>260</v>
      </c>
      <c r="G335" s="237"/>
      <c r="H335" s="240">
        <v>53.189999999999998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6" t="s">
        <v>156</v>
      </c>
      <c r="AU335" s="246" t="s">
        <v>82</v>
      </c>
      <c r="AV335" s="14" t="s">
        <v>82</v>
      </c>
      <c r="AW335" s="14" t="s">
        <v>33</v>
      </c>
      <c r="AX335" s="14" t="s">
        <v>72</v>
      </c>
      <c r="AY335" s="246" t="s">
        <v>142</v>
      </c>
    </row>
    <row r="336" s="13" customFormat="1">
      <c r="A336" s="13"/>
      <c r="B336" s="226"/>
      <c r="C336" s="227"/>
      <c r="D336" s="219" t="s">
        <v>156</v>
      </c>
      <c r="E336" s="228" t="s">
        <v>19</v>
      </c>
      <c r="F336" s="229" t="s">
        <v>242</v>
      </c>
      <c r="G336" s="227"/>
      <c r="H336" s="228" t="s">
        <v>19</v>
      </c>
      <c r="I336" s="230"/>
      <c r="J336" s="227"/>
      <c r="K336" s="227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156</v>
      </c>
      <c r="AU336" s="235" t="s">
        <v>82</v>
      </c>
      <c r="AV336" s="13" t="s">
        <v>80</v>
      </c>
      <c r="AW336" s="13" t="s">
        <v>33</v>
      </c>
      <c r="AX336" s="13" t="s">
        <v>72</v>
      </c>
      <c r="AY336" s="235" t="s">
        <v>142</v>
      </c>
    </row>
    <row r="337" s="14" customFormat="1">
      <c r="A337" s="14"/>
      <c r="B337" s="236"/>
      <c r="C337" s="237"/>
      <c r="D337" s="219" t="s">
        <v>156</v>
      </c>
      <c r="E337" s="238" t="s">
        <v>19</v>
      </c>
      <c r="F337" s="239" t="s">
        <v>261</v>
      </c>
      <c r="G337" s="237"/>
      <c r="H337" s="240">
        <v>68.310000000000002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156</v>
      </c>
      <c r="AU337" s="246" t="s">
        <v>82</v>
      </c>
      <c r="AV337" s="14" t="s">
        <v>82</v>
      </c>
      <c r="AW337" s="14" t="s">
        <v>33</v>
      </c>
      <c r="AX337" s="14" t="s">
        <v>72</v>
      </c>
      <c r="AY337" s="246" t="s">
        <v>142</v>
      </c>
    </row>
    <row r="338" s="13" customFormat="1">
      <c r="A338" s="13"/>
      <c r="B338" s="226"/>
      <c r="C338" s="227"/>
      <c r="D338" s="219" t="s">
        <v>156</v>
      </c>
      <c r="E338" s="228" t="s">
        <v>19</v>
      </c>
      <c r="F338" s="229" t="s">
        <v>244</v>
      </c>
      <c r="G338" s="227"/>
      <c r="H338" s="228" t="s">
        <v>19</v>
      </c>
      <c r="I338" s="230"/>
      <c r="J338" s="227"/>
      <c r="K338" s="227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156</v>
      </c>
      <c r="AU338" s="235" t="s">
        <v>82</v>
      </c>
      <c r="AV338" s="13" t="s">
        <v>80</v>
      </c>
      <c r="AW338" s="13" t="s">
        <v>33</v>
      </c>
      <c r="AX338" s="13" t="s">
        <v>72</v>
      </c>
      <c r="AY338" s="235" t="s">
        <v>142</v>
      </c>
    </row>
    <row r="339" s="14" customFormat="1">
      <c r="A339" s="14"/>
      <c r="B339" s="236"/>
      <c r="C339" s="237"/>
      <c r="D339" s="219" t="s">
        <v>156</v>
      </c>
      <c r="E339" s="238" t="s">
        <v>19</v>
      </c>
      <c r="F339" s="239" t="s">
        <v>262</v>
      </c>
      <c r="G339" s="237"/>
      <c r="H339" s="240">
        <v>21.870000000000001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156</v>
      </c>
      <c r="AU339" s="246" t="s">
        <v>82</v>
      </c>
      <c r="AV339" s="14" t="s">
        <v>82</v>
      </c>
      <c r="AW339" s="14" t="s">
        <v>33</v>
      </c>
      <c r="AX339" s="14" t="s">
        <v>72</v>
      </c>
      <c r="AY339" s="246" t="s">
        <v>142</v>
      </c>
    </row>
    <row r="340" s="13" customFormat="1">
      <c r="A340" s="13"/>
      <c r="B340" s="226"/>
      <c r="C340" s="227"/>
      <c r="D340" s="219" t="s">
        <v>156</v>
      </c>
      <c r="E340" s="228" t="s">
        <v>19</v>
      </c>
      <c r="F340" s="229" t="s">
        <v>195</v>
      </c>
      <c r="G340" s="227"/>
      <c r="H340" s="228" t="s">
        <v>19</v>
      </c>
      <c r="I340" s="230"/>
      <c r="J340" s="227"/>
      <c r="K340" s="227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156</v>
      </c>
      <c r="AU340" s="235" t="s">
        <v>82</v>
      </c>
      <c r="AV340" s="13" t="s">
        <v>80</v>
      </c>
      <c r="AW340" s="13" t="s">
        <v>33</v>
      </c>
      <c r="AX340" s="13" t="s">
        <v>72</v>
      </c>
      <c r="AY340" s="235" t="s">
        <v>142</v>
      </c>
    </row>
    <row r="341" s="14" customFormat="1">
      <c r="A341" s="14"/>
      <c r="B341" s="236"/>
      <c r="C341" s="237"/>
      <c r="D341" s="219" t="s">
        <v>156</v>
      </c>
      <c r="E341" s="238" t="s">
        <v>19</v>
      </c>
      <c r="F341" s="239" t="s">
        <v>263</v>
      </c>
      <c r="G341" s="237"/>
      <c r="H341" s="240">
        <v>34.289999999999999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156</v>
      </c>
      <c r="AU341" s="246" t="s">
        <v>82</v>
      </c>
      <c r="AV341" s="14" t="s">
        <v>82</v>
      </c>
      <c r="AW341" s="14" t="s">
        <v>33</v>
      </c>
      <c r="AX341" s="14" t="s">
        <v>72</v>
      </c>
      <c r="AY341" s="246" t="s">
        <v>142</v>
      </c>
    </row>
    <row r="342" s="13" customFormat="1">
      <c r="A342" s="13"/>
      <c r="B342" s="226"/>
      <c r="C342" s="227"/>
      <c r="D342" s="219" t="s">
        <v>156</v>
      </c>
      <c r="E342" s="228" t="s">
        <v>19</v>
      </c>
      <c r="F342" s="229" t="s">
        <v>240</v>
      </c>
      <c r="G342" s="227"/>
      <c r="H342" s="228" t="s">
        <v>19</v>
      </c>
      <c r="I342" s="230"/>
      <c r="J342" s="227"/>
      <c r="K342" s="227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156</v>
      </c>
      <c r="AU342" s="235" t="s">
        <v>82</v>
      </c>
      <c r="AV342" s="13" t="s">
        <v>80</v>
      </c>
      <c r="AW342" s="13" t="s">
        <v>33</v>
      </c>
      <c r="AX342" s="13" t="s">
        <v>72</v>
      </c>
      <c r="AY342" s="235" t="s">
        <v>142</v>
      </c>
    </row>
    <row r="343" s="14" customFormat="1">
      <c r="A343" s="14"/>
      <c r="B343" s="236"/>
      <c r="C343" s="237"/>
      <c r="D343" s="219" t="s">
        <v>156</v>
      </c>
      <c r="E343" s="238" t="s">
        <v>19</v>
      </c>
      <c r="F343" s="239" t="s">
        <v>241</v>
      </c>
      <c r="G343" s="237"/>
      <c r="H343" s="240">
        <v>23.960000000000001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156</v>
      </c>
      <c r="AU343" s="246" t="s">
        <v>82</v>
      </c>
      <c r="AV343" s="14" t="s">
        <v>82</v>
      </c>
      <c r="AW343" s="14" t="s">
        <v>33</v>
      </c>
      <c r="AX343" s="14" t="s">
        <v>72</v>
      </c>
      <c r="AY343" s="246" t="s">
        <v>142</v>
      </c>
    </row>
    <row r="344" s="13" customFormat="1">
      <c r="A344" s="13"/>
      <c r="B344" s="226"/>
      <c r="C344" s="227"/>
      <c r="D344" s="219" t="s">
        <v>156</v>
      </c>
      <c r="E344" s="228" t="s">
        <v>19</v>
      </c>
      <c r="F344" s="229" t="s">
        <v>242</v>
      </c>
      <c r="G344" s="227"/>
      <c r="H344" s="228" t="s">
        <v>19</v>
      </c>
      <c r="I344" s="230"/>
      <c r="J344" s="227"/>
      <c r="K344" s="227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156</v>
      </c>
      <c r="AU344" s="235" t="s">
        <v>82</v>
      </c>
      <c r="AV344" s="13" t="s">
        <v>80</v>
      </c>
      <c r="AW344" s="13" t="s">
        <v>33</v>
      </c>
      <c r="AX344" s="13" t="s">
        <v>72</v>
      </c>
      <c r="AY344" s="235" t="s">
        <v>142</v>
      </c>
    </row>
    <row r="345" s="14" customFormat="1">
      <c r="A345" s="14"/>
      <c r="B345" s="236"/>
      <c r="C345" s="237"/>
      <c r="D345" s="219" t="s">
        <v>156</v>
      </c>
      <c r="E345" s="238" t="s">
        <v>19</v>
      </c>
      <c r="F345" s="239" t="s">
        <v>243</v>
      </c>
      <c r="G345" s="237"/>
      <c r="H345" s="240">
        <v>39.979999999999997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6" t="s">
        <v>156</v>
      </c>
      <c r="AU345" s="246" t="s">
        <v>82</v>
      </c>
      <c r="AV345" s="14" t="s">
        <v>82</v>
      </c>
      <c r="AW345" s="14" t="s">
        <v>33</v>
      </c>
      <c r="AX345" s="14" t="s">
        <v>72</v>
      </c>
      <c r="AY345" s="246" t="s">
        <v>142</v>
      </c>
    </row>
    <row r="346" s="13" customFormat="1">
      <c r="A346" s="13"/>
      <c r="B346" s="226"/>
      <c r="C346" s="227"/>
      <c r="D346" s="219" t="s">
        <v>156</v>
      </c>
      <c r="E346" s="228" t="s">
        <v>19</v>
      </c>
      <c r="F346" s="229" t="s">
        <v>244</v>
      </c>
      <c r="G346" s="227"/>
      <c r="H346" s="228" t="s">
        <v>19</v>
      </c>
      <c r="I346" s="230"/>
      <c r="J346" s="227"/>
      <c r="K346" s="227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156</v>
      </c>
      <c r="AU346" s="235" t="s">
        <v>82</v>
      </c>
      <c r="AV346" s="13" t="s">
        <v>80</v>
      </c>
      <c r="AW346" s="13" t="s">
        <v>33</v>
      </c>
      <c r="AX346" s="13" t="s">
        <v>72</v>
      </c>
      <c r="AY346" s="235" t="s">
        <v>142</v>
      </c>
    </row>
    <row r="347" s="14" customFormat="1">
      <c r="A347" s="14"/>
      <c r="B347" s="236"/>
      <c r="C347" s="237"/>
      <c r="D347" s="219" t="s">
        <v>156</v>
      </c>
      <c r="E347" s="238" t="s">
        <v>19</v>
      </c>
      <c r="F347" s="239" t="s">
        <v>245</v>
      </c>
      <c r="G347" s="237"/>
      <c r="H347" s="240">
        <v>3.5499999999999998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156</v>
      </c>
      <c r="AU347" s="246" t="s">
        <v>82</v>
      </c>
      <c r="AV347" s="14" t="s">
        <v>82</v>
      </c>
      <c r="AW347" s="14" t="s">
        <v>33</v>
      </c>
      <c r="AX347" s="14" t="s">
        <v>72</v>
      </c>
      <c r="AY347" s="246" t="s">
        <v>142</v>
      </c>
    </row>
    <row r="348" s="13" customFormat="1">
      <c r="A348" s="13"/>
      <c r="B348" s="226"/>
      <c r="C348" s="227"/>
      <c r="D348" s="219" t="s">
        <v>156</v>
      </c>
      <c r="E348" s="228" t="s">
        <v>19</v>
      </c>
      <c r="F348" s="229" t="s">
        <v>195</v>
      </c>
      <c r="G348" s="227"/>
      <c r="H348" s="228" t="s">
        <v>19</v>
      </c>
      <c r="I348" s="230"/>
      <c r="J348" s="227"/>
      <c r="K348" s="227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156</v>
      </c>
      <c r="AU348" s="235" t="s">
        <v>82</v>
      </c>
      <c r="AV348" s="13" t="s">
        <v>80</v>
      </c>
      <c r="AW348" s="13" t="s">
        <v>33</v>
      </c>
      <c r="AX348" s="13" t="s">
        <v>72</v>
      </c>
      <c r="AY348" s="235" t="s">
        <v>142</v>
      </c>
    </row>
    <row r="349" s="14" customFormat="1">
      <c r="A349" s="14"/>
      <c r="B349" s="236"/>
      <c r="C349" s="237"/>
      <c r="D349" s="219" t="s">
        <v>156</v>
      </c>
      <c r="E349" s="238" t="s">
        <v>19</v>
      </c>
      <c r="F349" s="239" t="s">
        <v>246</v>
      </c>
      <c r="G349" s="237"/>
      <c r="H349" s="240">
        <v>9.7699999999999996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156</v>
      </c>
      <c r="AU349" s="246" t="s">
        <v>82</v>
      </c>
      <c r="AV349" s="14" t="s">
        <v>82</v>
      </c>
      <c r="AW349" s="14" t="s">
        <v>33</v>
      </c>
      <c r="AX349" s="14" t="s">
        <v>72</v>
      </c>
      <c r="AY349" s="246" t="s">
        <v>142</v>
      </c>
    </row>
    <row r="350" s="15" customFormat="1">
      <c r="A350" s="15"/>
      <c r="B350" s="247"/>
      <c r="C350" s="248"/>
      <c r="D350" s="219" t="s">
        <v>156</v>
      </c>
      <c r="E350" s="249" t="s">
        <v>19</v>
      </c>
      <c r="F350" s="250" t="s">
        <v>173</v>
      </c>
      <c r="G350" s="248"/>
      <c r="H350" s="251">
        <v>254.92000000000002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7" t="s">
        <v>156</v>
      </c>
      <c r="AU350" s="257" t="s">
        <v>82</v>
      </c>
      <c r="AV350" s="15" t="s">
        <v>150</v>
      </c>
      <c r="AW350" s="15" t="s">
        <v>33</v>
      </c>
      <c r="AX350" s="15" t="s">
        <v>80</v>
      </c>
      <c r="AY350" s="257" t="s">
        <v>142</v>
      </c>
    </row>
    <row r="351" s="12" customFormat="1" ht="22.8" customHeight="1">
      <c r="A351" s="12"/>
      <c r="B351" s="190"/>
      <c r="C351" s="191"/>
      <c r="D351" s="192" t="s">
        <v>71</v>
      </c>
      <c r="E351" s="204" t="s">
        <v>418</v>
      </c>
      <c r="F351" s="204" t="s">
        <v>419</v>
      </c>
      <c r="G351" s="191"/>
      <c r="H351" s="191"/>
      <c r="I351" s="194"/>
      <c r="J351" s="205">
        <f>BK351</f>
        <v>0</v>
      </c>
      <c r="K351" s="191"/>
      <c r="L351" s="196"/>
      <c r="M351" s="197"/>
      <c r="N351" s="198"/>
      <c r="O351" s="198"/>
      <c r="P351" s="199">
        <f>SUM(P352:P364)</f>
        <v>0</v>
      </c>
      <c r="Q351" s="198"/>
      <c r="R351" s="199">
        <f>SUM(R352:R364)</f>
        <v>0</v>
      </c>
      <c r="S351" s="198"/>
      <c r="T351" s="200">
        <f>SUM(T352:T364)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1" t="s">
        <v>80</v>
      </c>
      <c r="AT351" s="202" t="s">
        <v>71</v>
      </c>
      <c r="AU351" s="202" t="s">
        <v>80</v>
      </c>
      <c r="AY351" s="201" t="s">
        <v>142</v>
      </c>
      <c r="BK351" s="203">
        <f>SUM(BK352:BK364)</f>
        <v>0</v>
      </c>
    </row>
    <row r="352" s="2" customFormat="1" ht="24.15" customHeight="1">
      <c r="A352" s="40"/>
      <c r="B352" s="41"/>
      <c r="C352" s="206" t="s">
        <v>420</v>
      </c>
      <c r="D352" s="206" t="s">
        <v>145</v>
      </c>
      <c r="E352" s="207" t="s">
        <v>421</v>
      </c>
      <c r="F352" s="208" t="s">
        <v>422</v>
      </c>
      <c r="G352" s="209" t="s">
        <v>167</v>
      </c>
      <c r="H352" s="210">
        <v>24.327000000000002</v>
      </c>
      <c r="I352" s="211"/>
      <c r="J352" s="212">
        <f>ROUND(I352*H352,2)</f>
        <v>0</v>
      </c>
      <c r="K352" s="208" t="s">
        <v>149</v>
      </c>
      <c r="L352" s="46"/>
      <c r="M352" s="213" t="s">
        <v>19</v>
      </c>
      <c r="N352" s="214" t="s">
        <v>43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150</v>
      </c>
      <c r="AT352" s="217" t="s">
        <v>145</v>
      </c>
      <c r="AU352" s="217" t="s">
        <v>82</v>
      </c>
      <c r="AY352" s="19" t="s">
        <v>142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80</v>
      </c>
      <c r="BK352" s="218">
        <f>ROUND(I352*H352,2)</f>
        <v>0</v>
      </c>
      <c r="BL352" s="19" t="s">
        <v>150</v>
      </c>
      <c r="BM352" s="217" t="s">
        <v>423</v>
      </c>
    </row>
    <row r="353" s="2" customFormat="1">
      <c r="A353" s="40"/>
      <c r="B353" s="41"/>
      <c r="C353" s="42"/>
      <c r="D353" s="219" t="s">
        <v>152</v>
      </c>
      <c r="E353" s="42"/>
      <c r="F353" s="220" t="s">
        <v>424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152</v>
      </c>
      <c r="AU353" s="19" t="s">
        <v>82</v>
      </c>
    </row>
    <row r="354" s="2" customFormat="1">
      <c r="A354" s="40"/>
      <c r="B354" s="41"/>
      <c r="C354" s="42"/>
      <c r="D354" s="224" t="s">
        <v>154</v>
      </c>
      <c r="E354" s="42"/>
      <c r="F354" s="225" t="s">
        <v>425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154</v>
      </c>
      <c r="AU354" s="19" t="s">
        <v>82</v>
      </c>
    </row>
    <row r="355" s="2" customFormat="1" ht="24.15" customHeight="1">
      <c r="A355" s="40"/>
      <c r="B355" s="41"/>
      <c r="C355" s="206" t="s">
        <v>426</v>
      </c>
      <c r="D355" s="206" t="s">
        <v>145</v>
      </c>
      <c r="E355" s="207" t="s">
        <v>427</v>
      </c>
      <c r="F355" s="208" t="s">
        <v>428</v>
      </c>
      <c r="G355" s="209" t="s">
        <v>167</v>
      </c>
      <c r="H355" s="210">
        <v>24.327000000000002</v>
      </c>
      <c r="I355" s="211"/>
      <c r="J355" s="212">
        <f>ROUND(I355*H355,2)</f>
        <v>0</v>
      </c>
      <c r="K355" s="208" t="s">
        <v>149</v>
      </c>
      <c r="L355" s="46"/>
      <c r="M355" s="213" t="s">
        <v>19</v>
      </c>
      <c r="N355" s="214" t="s">
        <v>43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150</v>
      </c>
      <c r="AT355" s="217" t="s">
        <v>145</v>
      </c>
      <c r="AU355" s="217" t="s">
        <v>82</v>
      </c>
      <c r="AY355" s="19" t="s">
        <v>142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80</v>
      </c>
      <c r="BK355" s="218">
        <f>ROUND(I355*H355,2)</f>
        <v>0</v>
      </c>
      <c r="BL355" s="19" t="s">
        <v>150</v>
      </c>
      <c r="BM355" s="217" t="s">
        <v>429</v>
      </c>
    </row>
    <row r="356" s="2" customFormat="1">
      <c r="A356" s="40"/>
      <c r="B356" s="41"/>
      <c r="C356" s="42"/>
      <c r="D356" s="219" t="s">
        <v>152</v>
      </c>
      <c r="E356" s="42"/>
      <c r="F356" s="220" t="s">
        <v>430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152</v>
      </c>
      <c r="AU356" s="19" t="s">
        <v>82</v>
      </c>
    </row>
    <row r="357" s="2" customFormat="1">
      <c r="A357" s="40"/>
      <c r="B357" s="41"/>
      <c r="C357" s="42"/>
      <c r="D357" s="224" t="s">
        <v>154</v>
      </c>
      <c r="E357" s="42"/>
      <c r="F357" s="225" t="s">
        <v>431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154</v>
      </c>
      <c r="AU357" s="19" t="s">
        <v>82</v>
      </c>
    </row>
    <row r="358" s="2" customFormat="1" ht="24.15" customHeight="1">
      <c r="A358" s="40"/>
      <c r="B358" s="41"/>
      <c r="C358" s="206" t="s">
        <v>432</v>
      </c>
      <c r="D358" s="206" t="s">
        <v>145</v>
      </c>
      <c r="E358" s="207" t="s">
        <v>433</v>
      </c>
      <c r="F358" s="208" t="s">
        <v>434</v>
      </c>
      <c r="G358" s="209" t="s">
        <v>167</v>
      </c>
      <c r="H358" s="210">
        <v>340.57799999999997</v>
      </c>
      <c r="I358" s="211"/>
      <c r="J358" s="212">
        <f>ROUND(I358*H358,2)</f>
        <v>0</v>
      </c>
      <c r="K358" s="208" t="s">
        <v>149</v>
      </c>
      <c r="L358" s="46"/>
      <c r="M358" s="213" t="s">
        <v>19</v>
      </c>
      <c r="N358" s="214" t="s">
        <v>43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150</v>
      </c>
      <c r="AT358" s="217" t="s">
        <v>145</v>
      </c>
      <c r="AU358" s="217" t="s">
        <v>82</v>
      </c>
      <c r="AY358" s="19" t="s">
        <v>142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80</v>
      </c>
      <c r="BK358" s="218">
        <f>ROUND(I358*H358,2)</f>
        <v>0</v>
      </c>
      <c r="BL358" s="19" t="s">
        <v>150</v>
      </c>
      <c r="BM358" s="217" t="s">
        <v>435</v>
      </c>
    </row>
    <row r="359" s="2" customFormat="1">
      <c r="A359" s="40"/>
      <c r="B359" s="41"/>
      <c r="C359" s="42"/>
      <c r="D359" s="219" t="s">
        <v>152</v>
      </c>
      <c r="E359" s="42"/>
      <c r="F359" s="220" t="s">
        <v>436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152</v>
      </c>
      <c r="AU359" s="19" t="s">
        <v>82</v>
      </c>
    </row>
    <row r="360" s="2" customFormat="1">
      <c r="A360" s="40"/>
      <c r="B360" s="41"/>
      <c r="C360" s="42"/>
      <c r="D360" s="224" t="s">
        <v>154</v>
      </c>
      <c r="E360" s="42"/>
      <c r="F360" s="225" t="s">
        <v>437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154</v>
      </c>
      <c r="AU360" s="19" t="s">
        <v>82</v>
      </c>
    </row>
    <row r="361" s="14" customFormat="1">
      <c r="A361" s="14"/>
      <c r="B361" s="236"/>
      <c r="C361" s="237"/>
      <c r="D361" s="219" t="s">
        <v>156</v>
      </c>
      <c r="E361" s="238" t="s">
        <v>19</v>
      </c>
      <c r="F361" s="239" t="s">
        <v>438</v>
      </c>
      <c r="G361" s="237"/>
      <c r="H361" s="240">
        <v>340.57799999999997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6" t="s">
        <v>156</v>
      </c>
      <c r="AU361" s="246" t="s">
        <v>82</v>
      </c>
      <c r="AV361" s="14" t="s">
        <v>82</v>
      </c>
      <c r="AW361" s="14" t="s">
        <v>33</v>
      </c>
      <c r="AX361" s="14" t="s">
        <v>80</v>
      </c>
      <c r="AY361" s="246" t="s">
        <v>142</v>
      </c>
    </row>
    <row r="362" s="2" customFormat="1" ht="44.25" customHeight="1">
      <c r="A362" s="40"/>
      <c r="B362" s="41"/>
      <c r="C362" s="206" t="s">
        <v>439</v>
      </c>
      <c r="D362" s="206" t="s">
        <v>145</v>
      </c>
      <c r="E362" s="207" t="s">
        <v>440</v>
      </c>
      <c r="F362" s="208" t="s">
        <v>441</v>
      </c>
      <c r="G362" s="209" t="s">
        <v>167</v>
      </c>
      <c r="H362" s="210">
        <v>24.327000000000002</v>
      </c>
      <c r="I362" s="211"/>
      <c r="J362" s="212">
        <f>ROUND(I362*H362,2)</f>
        <v>0</v>
      </c>
      <c r="K362" s="208" t="s">
        <v>149</v>
      </c>
      <c r="L362" s="46"/>
      <c r="M362" s="213" t="s">
        <v>19</v>
      </c>
      <c r="N362" s="214" t="s">
        <v>43</v>
      </c>
      <c r="O362" s="86"/>
      <c r="P362" s="215">
        <f>O362*H362</f>
        <v>0</v>
      </c>
      <c r="Q362" s="215">
        <v>0</v>
      </c>
      <c r="R362" s="215">
        <f>Q362*H362</f>
        <v>0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150</v>
      </c>
      <c r="AT362" s="217" t="s">
        <v>145</v>
      </c>
      <c r="AU362" s="217" t="s">
        <v>82</v>
      </c>
      <c r="AY362" s="19" t="s">
        <v>142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80</v>
      </c>
      <c r="BK362" s="218">
        <f>ROUND(I362*H362,2)</f>
        <v>0</v>
      </c>
      <c r="BL362" s="19" t="s">
        <v>150</v>
      </c>
      <c r="BM362" s="217" t="s">
        <v>442</v>
      </c>
    </row>
    <row r="363" s="2" customFormat="1">
      <c r="A363" s="40"/>
      <c r="B363" s="41"/>
      <c r="C363" s="42"/>
      <c r="D363" s="219" t="s">
        <v>152</v>
      </c>
      <c r="E363" s="42"/>
      <c r="F363" s="220" t="s">
        <v>443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152</v>
      </c>
      <c r="AU363" s="19" t="s">
        <v>82</v>
      </c>
    </row>
    <row r="364" s="2" customFormat="1">
      <c r="A364" s="40"/>
      <c r="B364" s="41"/>
      <c r="C364" s="42"/>
      <c r="D364" s="224" t="s">
        <v>154</v>
      </c>
      <c r="E364" s="42"/>
      <c r="F364" s="225" t="s">
        <v>444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154</v>
      </c>
      <c r="AU364" s="19" t="s">
        <v>82</v>
      </c>
    </row>
    <row r="365" s="12" customFormat="1" ht="22.8" customHeight="1">
      <c r="A365" s="12"/>
      <c r="B365" s="190"/>
      <c r="C365" s="191"/>
      <c r="D365" s="192" t="s">
        <v>71</v>
      </c>
      <c r="E365" s="204" t="s">
        <v>445</v>
      </c>
      <c r="F365" s="204" t="s">
        <v>446</v>
      </c>
      <c r="G365" s="191"/>
      <c r="H365" s="191"/>
      <c r="I365" s="194"/>
      <c r="J365" s="205">
        <f>BK365</f>
        <v>0</v>
      </c>
      <c r="K365" s="191"/>
      <c r="L365" s="196"/>
      <c r="M365" s="197"/>
      <c r="N365" s="198"/>
      <c r="O365" s="198"/>
      <c r="P365" s="199">
        <f>SUM(P366:P368)</f>
        <v>0</v>
      </c>
      <c r="Q365" s="198"/>
      <c r="R365" s="199">
        <f>SUM(R366:R368)</f>
        <v>0</v>
      </c>
      <c r="S365" s="198"/>
      <c r="T365" s="200">
        <f>SUM(T366:T368)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1" t="s">
        <v>80</v>
      </c>
      <c r="AT365" s="202" t="s">
        <v>71</v>
      </c>
      <c r="AU365" s="202" t="s">
        <v>80</v>
      </c>
      <c r="AY365" s="201" t="s">
        <v>142</v>
      </c>
      <c r="BK365" s="203">
        <f>SUM(BK366:BK368)</f>
        <v>0</v>
      </c>
    </row>
    <row r="366" s="2" customFormat="1" ht="21.75" customHeight="1">
      <c r="A366" s="40"/>
      <c r="B366" s="41"/>
      <c r="C366" s="206" t="s">
        <v>447</v>
      </c>
      <c r="D366" s="206" t="s">
        <v>145</v>
      </c>
      <c r="E366" s="207" t="s">
        <v>448</v>
      </c>
      <c r="F366" s="208" t="s">
        <v>449</v>
      </c>
      <c r="G366" s="209" t="s">
        <v>167</v>
      </c>
      <c r="H366" s="210">
        <v>15.608000000000001</v>
      </c>
      <c r="I366" s="211"/>
      <c r="J366" s="212">
        <f>ROUND(I366*H366,2)</f>
        <v>0</v>
      </c>
      <c r="K366" s="208" t="s">
        <v>149</v>
      </c>
      <c r="L366" s="46"/>
      <c r="M366" s="213" t="s">
        <v>19</v>
      </c>
      <c r="N366" s="214" t="s">
        <v>43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150</v>
      </c>
      <c r="AT366" s="217" t="s">
        <v>145</v>
      </c>
      <c r="AU366" s="217" t="s">
        <v>82</v>
      </c>
      <c r="AY366" s="19" t="s">
        <v>142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80</v>
      </c>
      <c r="BK366" s="218">
        <f>ROUND(I366*H366,2)</f>
        <v>0</v>
      </c>
      <c r="BL366" s="19" t="s">
        <v>150</v>
      </c>
      <c r="BM366" s="217" t="s">
        <v>450</v>
      </c>
    </row>
    <row r="367" s="2" customFormat="1">
      <c r="A367" s="40"/>
      <c r="B367" s="41"/>
      <c r="C367" s="42"/>
      <c r="D367" s="219" t="s">
        <v>152</v>
      </c>
      <c r="E367" s="42"/>
      <c r="F367" s="220" t="s">
        <v>451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152</v>
      </c>
      <c r="AU367" s="19" t="s">
        <v>82</v>
      </c>
    </row>
    <row r="368" s="2" customFormat="1">
      <c r="A368" s="40"/>
      <c r="B368" s="41"/>
      <c r="C368" s="42"/>
      <c r="D368" s="224" t="s">
        <v>154</v>
      </c>
      <c r="E368" s="42"/>
      <c r="F368" s="225" t="s">
        <v>452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154</v>
      </c>
      <c r="AU368" s="19" t="s">
        <v>82</v>
      </c>
    </row>
    <row r="369" s="12" customFormat="1" ht="25.92" customHeight="1">
      <c r="A369" s="12"/>
      <c r="B369" s="190"/>
      <c r="C369" s="191"/>
      <c r="D369" s="192" t="s">
        <v>71</v>
      </c>
      <c r="E369" s="193" t="s">
        <v>453</v>
      </c>
      <c r="F369" s="193" t="s">
        <v>454</v>
      </c>
      <c r="G369" s="191"/>
      <c r="H369" s="191"/>
      <c r="I369" s="194"/>
      <c r="J369" s="195">
        <f>BK369</f>
        <v>0</v>
      </c>
      <c r="K369" s="191"/>
      <c r="L369" s="196"/>
      <c r="M369" s="197"/>
      <c r="N369" s="198"/>
      <c r="O369" s="198"/>
      <c r="P369" s="199">
        <f>P370+P376+P387+P406+P422+P457+P479+P489+P502+P511+P522+P552+P577+P586+P624+P666+P686</f>
        <v>0</v>
      </c>
      <c r="Q369" s="198"/>
      <c r="R369" s="199">
        <f>R370+R376+R387+R406+R422+R457+R479+R489+R502+R511+R522+R552+R577+R586+R624+R666+R686</f>
        <v>2.1475817200000002</v>
      </c>
      <c r="S369" s="198"/>
      <c r="T369" s="200">
        <f>T370+T376+T387+T406+T422+T457+T479+T489+T502+T511+T522+T552+T577+T586+T624+T666+T686</f>
        <v>4.4489470000000004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1" t="s">
        <v>82</v>
      </c>
      <c r="AT369" s="202" t="s">
        <v>71</v>
      </c>
      <c r="AU369" s="202" t="s">
        <v>72</v>
      </c>
      <c r="AY369" s="201" t="s">
        <v>142</v>
      </c>
      <c r="BK369" s="203">
        <f>BK370+BK376+BK387+BK406+BK422+BK457+BK479+BK489+BK502+BK511+BK522+BK552+BK577+BK586+BK624+BK666+BK686</f>
        <v>0</v>
      </c>
    </row>
    <row r="370" s="12" customFormat="1" ht="22.8" customHeight="1">
      <c r="A370" s="12"/>
      <c r="B370" s="190"/>
      <c r="C370" s="191"/>
      <c r="D370" s="192" t="s">
        <v>71</v>
      </c>
      <c r="E370" s="204" t="s">
        <v>455</v>
      </c>
      <c r="F370" s="204" t="s">
        <v>456</v>
      </c>
      <c r="G370" s="191"/>
      <c r="H370" s="191"/>
      <c r="I370" s="194"/>
      <c r="J370" s="205">
        <f>BK370</f>
        <v>0</v>
      </c>
      <c r="K370" s="191"/>
      <c r="L370" s="196"/>
      <c r="M370" s="197"/>
      <c r="N370" s="198"/>
      <c r="O370" s="198"/>
      <c r="P370" s="199">
        <f>SUM(P371:P375)</f>
        <v>0</v>
      </c>
      <c r="Q370" s="198"/>
      <c r="R370" s="199">
        <f>SUM(R371:R375)</f>
        <v>0</v>
      </c>
      <c r="S370" s="198"/>
      <c r="T370" s="200">
        <f>SUM(T371:T375)</f>
        <v>0.051250000000000004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1" t="s">
        <v>82</v>
      </c>
      <c r="AT370" s="202" t="s">
        <v>71</v>
      </c>
      <c r="AU370" s="202" t="s">
        <v>80</v>
      </c>
      <c r="AY370" s="201" t="s">
        <v>142</v>
      </c>
      <c r="BK370" s="203">
        <f>SUM(BK371:BK375)</f>
        <v>0</v>
      </c>
    </row>
    <row r="371" s="2" customFormat="1" ht="24.15" customHeight="1">
      <c r="A371" s="40"/>
      <c r="B371" s="41"/>
      <c r="C371" s="206" t="s">
        <v>457</v>
      </c>
      <c r="D371" s="206" t="s">
        <v>145</v>
      </c>
      <c r="E371" s="207" t="s">
        <v>458</v>
      </c>
      <c r="F371" s="208" t="s">
        <v>459</v>
      </c>
      <c r="G371" s="209" t="s">
        <v>191</v>
      </c>
      <c r="H371" s="210">
        <v>20.5</v>
      </c>
      <c r="I371" s="211"/>
      <c r="J371" s="212">
        <f>ROUND(I371*H371,2)</f>
        <v>0</v>
      </c>
      <c r="K371" s="208" t="s">
        <v>149</v>
      </c>
      <c r="L371" s="46"/>
      <c r="M371" s="213" t="s">
        <v>19</v>
      </c>
      <c r="N371" s="214" t="s">
        <v>43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0.0025000000000000001</v>
      </c>
      <c r="T371" s="216">
        <f>S371*H371</f>
        <v>0.051250000000000004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272</v>
      </c>
      <c r="AT371" s="217" t="s">
        <v>145</v>
      </c>
      <c r="AU371" s="217" t="s">
        <v>82</v>
      </c>
      <c r="AY371" s="19" t="s">
        <v>142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80</v>
      </c>
      <c r="BK371" s="218">
        <f>ROUND(I371*H371,2)</f>
        <v>0</v>
      </c>
      <c r="BL371" s="19" t="s">
        <v>272</v>
      </c>
      <c r="BM371" s="217" t="s">
        <v>460</v>
      </c>
    </row>
    <row r="372" s="2" customFormat="1">
      <c r="A372" s="40"/>
      <c r="B372" s="41"/>
      <c r="C372" s="42"/>
      <c r="D372" s="219" t="s">
        <v>152</v>
      </c>
      <c r="E372" s="42"/>
      <c r="F372" s="220" t="s">
        <v>461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152</v>
      </c>
      <c r="AU372" s="19" t="s">
        <v>82</v>
      </c>
    </row>
    <row r="373" s="2" customFormat="1">
      <c r="A373" s="40"/>
      <c r="B373" s="41"/>
      <c r="C373" s="42"/>
      <c r="D373" s="224" t="s">
        <v>154</v>
      </c>
      <c r="E373" s="42"/>
      <c r="F373" s="225" t="s">
        <v>462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154</v>
      </c>
      <c r="AU373" s="19" t="s">
        <v>82</v>
      </c>
    </row>
    <row r="374" s="13" customFormat="1">
      <c r="A374" s="13"/>
      <c r="B374" s="226"/>
      <c r="C374" s="227"/>
      <c r="D374" s="219" t="s">
        <v>156</v>
      </c>
      <c r="E374" s="228" t="s">
        <v>19</v>
      </c>
      <c r="F374" s="229" t="s">
        <v>463</v>
      </c>
      <c r="G374" s="227"/>
      <c r="H374" s="228" t="s">
        <v>19</v>
      </c>
      <c r="I374" s="230"/>
      <c r="J374" s="227"/>
      <c r="K374" s="227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156</v>
      </c>
      <c r="AU374" s="235" t="s">
        <v>82</v>
      </c>
      <c r="AV374" s="13" t="s">
        <v>80</v>
      </c>
      <c r="AW374" s="13" t="s">
        <v>33</v>
      </c>
      <c r="AX374" s="13" t="s">
        <v>72</v>
      </c>
      <c r="AY374" s="235" t="s">
        <v>142</v>
      </c>
    </row>
    <row r="375" s="14" customFormat="1">
      <c r="A375" s="14"/>
      <c r="B375" s="236"/>
      <c r="C375" s="237"/>
      <c r="D375" s="219" t="s">
        <v>156</v>
      </c>
      <c r="E375" s="238" t="s">
        <v>19</v>
      </c>
      <c r="F375" s="239" t="s">
        <v>464</v>
      </c>
      <c r="G375" s="237"/>
      <c r="H375" s="240">
        <v>20.5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6" t="s">
        <v>156</v>
      </c>
      <c r="AU375" s="246" t="s">
        <v>82</v>
      </c>
      <c r="AV375" s="14" t="s">
        <v>82</v>
      </c>
      <c r="AW375" s="14" t="s">
        <v>33</v>
      </c>
      <c r="AX375" s="14" t="s">
        <v>80</v>
      </c>
      <c r="AY375" s="246" t="s">
        <v>142</v>
      </c>
    </row>
    <row r="376" s="12" customFormat="1" ht="22.8" customHeight="1">
      <c r="A376" s="12"/>
      <c r="B376" s="190"/>
      <c r="C376" s="191"/>
      <c r="D376" s="192" t="s">
        <v>71</v>
      </c>
      <c r="E376" s="204" t="s">
        <v>465</v>
      </c>
      <c r="F376" s="204" t="s">
        <v>466</v>
      </c>
      <c r="G376" s="191"/>
      <c r="H376" s="191"/>
      <c r="I376" s="194"/>
      <c r="J376" s="205">
        <f>BK376</f>
        <v>0</v>
      </c>
      <c r="K376" s="191"/>
      <c r="L376" s="196"/>
      <c r="M376" s="197"/>
      <c r="N376" s="198"/>
      <c r="O376" s="198"/>
      <c r="P376" s="199">
        <f>SUM(P377:P386)</f>
        <v>0</v>
      </c>
      <c r="Q376" s="198"/>
      <c r="R376" s="199">
        <f>SUM(R377:R386)</f>
        <v>0.00034560000000000005</v>
      </c>
      <c r="S376" s="198"/>
      <c r="T376" s="200">
        <f>SUM(T377:T386)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1" t="s">
        <v>82</v>
      </c>
      <c r="AT376" s="202" t="s">
        <v>71</v>
      </c>
      <c r="AU376" s="202" t="s">
        <v>80</v>
      </c>
      <c r="AY376" s="201" t="s">
        <v>142</v>
      </c>
      <c r="BK376" s="203">
        <f>SUM(BK377:BK386)</f>
        <v>0</v>
      </c>
    </row>
    <row r="377" s="2" customFormat="1" ht="24.15" customHeight="1">
      <c r="A377" s="40"/>
      <c r="B377" s="41"/>
      <c r="C377" s="206" t="s">
        <v>467</v>
      </c>
      <c r="D377" s="206" t="s">
        <v>145</v>
      </c>
      <c r="E377" s="207" t="s">
        <v>468</v>
      </c>
      <c r="F377" s="208" t="s">
        <v>469</v>
      </c>
      <c r="G377" s="209" t="s">
        <v>191</v>
      </c>
      <c r="H377" s="210">
        <v>8.6400000000000006</v>
      </c>
      <c r="I377" s="211"/>
      <c r="J377" s="212">
        <f>ROUND(I377*H377,2)</f>
        <v>0</v>
      </c>
      <c r="K377" s="208" t="s">
        <v>149</v>
      </c>
      <c r="L377" s="46"/>
      <c r="M377" s="213" t="s">
        <v>19</v>
      </c>
      <c r="N377" s="214" t="s">
        <v>43</v>
      </c>
      <c r="O377" s="86"/>
      <c r="P377" s="215">
        <f>O377*H377</f>
        <v>0</v>
      </c>
      <c r="Q377" s="215">
        <v>4.0000000000000003E-05</v>
      </c>
      <c r="R377" s="215">
        <f>Q377*H377</f>
        <v>0.00034560000000000005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272</v>
      </c>
      <c r="AT377" s="217" t="s">
        <v>145</v>
      </c>
      <c r="AU377" s="217" t="s">
        <v>82</v>
      </c>
      <c r="AY377" s="19" t="s">
        <v>142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80</v>
      </c>
      <c r="BK377" s="218">
        <f>ROUND(I377*H377,2)</f>
        <v>0</v>
      </c>
      <c r="BL377" s="19" t="s">
        <v>272</v>
      </c>
      <c r="BM377" s="217" t="s">
        <v>470</v>
      </c>
    </row>
    <row r="378" s="2" customFormat="1">
      <c r="A378" s="40"/>
      <c r="B378" s="41"/>
      <c r="C378" s="42"/>
      <c r="D378" s="219" t="s">
        <v>152</v>
      </c>
      <c r="E378" s="42"/>
      <c r="F378" s="220" t="s">
        <v>471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152</v>
      </c>
      <c r="AU378" s="19" t="s">
        <v>82</v>
      </c>
    </row>
    <row r="379" s="2" customFormat="1">
      <c r="A379" s="40"/>
      <c r="B379" s="41"/>
      <c r="C379" s="42"/>
      <c r="D379" s="224" t="s">
        <v>154</v>
      </c>
      <c r="E379" s="42"/>
      <c r="F379" s="225" t="s">
        <v>472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154</v>
      </c>
      <c r="AU379" s="19" t="s">
        <v>82</v>
      </c>
    </row>
    <row r="380" s="13" customFormat="1">
      <c r="A380" s="13"/>
      <c r="B380" s="226"/>
      <c r="C380" s="227"/>
      <c r="D380" s="219" t="s">
        <v>156</v>
      </c>
      <c r="E380" s="228" t="s">
        <v>19</v>
      </c>
      <c r="F380" s="229" t="s">
        <v>473</v>
      </c>
      <c r="G380" s="227"/>
      <c r="H380" s="228" t="s">
        <v>19</v>
      </c>
      <c r="I380" s="230"/>
      <c r="J380" s="227"/>
      <c r="K380" s="227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156</v>
      </c>
      <c r="AU380" s="235" t="s">
        <v>82</v>
      </c>
      <c r="AV380" s="13" t="s">
        <v>80</v>
      </c>
      <c r="AW380" s="13" t="s">
        <v>33</v>
      </c>
      <c r="AX380" s="13" t="s">
        <v>72</v>
      </c>
      <c r="AY380" s="235" t="s">
        <v>142</v>
      </c>
    </row>
    <row r="381" s="14" customFormat="1">
      <c r="A381" s="14"/>
      <c r="B381" s="236"/>
      <c r="C381" s="237"/>
      <c r="D381" s="219" t="s">
        <v>156</v>
      </c>
      <c r="E381" s="238" t="s">
        <v>19</v>
      </c>
      <c r="F381" s="239" t="s">
        <v>474</v>
      </c>
      <c r="G381" s="237"/>
      <c r="H381" s="240">
        <v>8.6400000000000006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6" t="s">
        <v>156</v>
      </c>
      <c r="AU381" s="246" t="s">
        <v>82</v>
      </c>
      <c r="AV381" s="14" t="s">
        <v>82</v>
      </c>
      <c r="AW381" s="14" t="s">
        <v>33</v>
      </c>
      <c r="AX381" s="14" t="s">
        <v>80</v>
      </c>
      <c r="AY381" s="246" t="s">
        <v>142</v>
      </c>
    </row>
    <row r="382" s="2" customFormat="1" ht="24.15" customHeight="1">
      <c r="A382" s="40"/>
      <c r="B382" s="41"/>
      <c r="C382" s="258" t="s">
        <v>475</v>
      </c>
      <c r="D382" s="258" t="s">
        <v>174</v>
      </c>
      <c r="E382" s="259" t="s">
        <v>476</v>
      </c>
      <c r="F382" s="260" t="s">
        <v>477</v>
      </c>
      <c r="G382" s="261" t="s">
        <v>478</v>
      </c>
      <c r="H382" s="262">
        <v>6</v>
      </c>
      <c r="I382" s="263"/>
      <c r="J382" s="264">
        <f>ROUND(I382*H382,2)</f>
        <v>0</v>
      </c>
      <c r="K382" s="260" t="s">
        <v>19</v>
      </c>
      <c r="L382" s="265"/>
      <c r="M382" s="266" t="s">
        <v>19</v>
      </c>
      <c r="N382" s="267" t="s">
        <v>43</v>
      </c>
      <c r="O382" s="86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83</v>
      </c>
      <c r="AT382" s="217" t="s">
        <v>174</v>
      </c>
      <c r="AU382" s="217" t="s">
        <v>82</v>
      </c>
      <c r="AY382" s="19" t="s">
        <v>142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80</v>
      </c>
      <c r="BK382" s="218">
        <f>ROUND(I382*H382,2)</f>
        <v>0</v>
      </c>
      <c r="BL382" s="19" t="s">
        <v>272</v>
      </c>
      <c r="BM382" s="217" t="s">
        <v>479</v>
      </c>
    </row>
    <row r="383" s="2" customFormat="1">
      <c r="A383" s="40"/>
      <c r="B383" s="41"/>
      <c r="C383" s="42"/>
      <c r="D383" s="219" t="s">
        <v>152</v>
      </c>
      <c r="E383" s="42"/>
      <c r="F383" s="220" t="s">
        <v>477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152</v>
      </c>
      <c r="AU383" s="19" t="s">
        <v>82</v>
      </c>
    </row>
    <row r="384" s="2" customFormat="1" ht="24.15" customHeight="1">
      <c r="A384" s="40"/>
      <c r="B384" s="41"/>
      <c r="C384" s="206" t="s">
        <v>480</v>
      </c>
      <c r="D384" s="206" t="s">
        <v>145</v>
      </c>
      <c r="E384" s="207" t="s">
        <v>481</v>
      </c>
      <c r="F384" s="208" t="s">
        <v>482</v>
      </c>
      <c r="G384" s="209" t="s">
        <v>483</v>
      </c>
      <c r="H384" s="268"/>
      <c r="I384" s="211"/>
      <c r="J384" s="212">
        <f>ROUND(I384*H384,2)</f>
        <v>0</v>
      </c>
      <c r="K384" s="208" t="s">
        <v>149</v>
      </c>
      <c r="L384" s="46"/>
      <c r="M384" s="213" t="s">
        <v>19</v>
      </c>
      <c r="N384" s="214" t="s">
        <v>43</v>
      </c>
      <c r="O384" s="86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272</v>
      </c>
      <c r="AT384" s="217" t="s">
        <v>145</v>
      </c>
      <c r="AU384" s="217" t="s">
        <v>82</v>
      </c>
      <c r="AY384" s="19" t="s">
        <v>142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80</v>
      </c>
      <c r="BK384" s="218">
        <f>ROUND(I384*H384,2)</f>
        <v>0</v>
      </c>
      <c r="BL384" s="19" t="s">
        <v>272</v>
      </c>
      <c r="BM384" s="217" t="s">
        <v>484</v>
      </c>
    </row>
    <row r="385" s="2" customFormat="1">
      <c r="A385" s="40"/>
      <c r="B385" s="41"/>
      <c r="C385" s="42"/>
      <c r="D385" s="219" t="s">
        <v>152</v>
      </c>
      <c r="E385" s="42"/>
      <c r="F385" s="220" t="s">
        <v>485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152</v>
      </c>
      <c r="AU385" s="19" t="s">
        <v>82</v>
      </c>
    </row>
    <row r="386" s="2" customFormat="1">
      <c r="A386" s="40"/>
      <c r="B386" s="41"/>
      <c r="C386" s="42"/>
      <c r="D386" s="224" t="s">
        <v>154</v>
      </c>
      <c r="E386" s="42"/>
      <c r="F386" s="225" t="s">
        <v>486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154</v>
      </c>
      <c r="AU386" s="19" t="s">
        <v>82</v>
      </c>
    </row>
    <row r="387" s="12" customFormat="1" ht="22.8" customHeight="1">
      <c r="A387" s="12"/>
      <c r="B387" s="190"/>
      <c r="C387" s="191"/>
      <c r="D387" s="192" t="s">
        <v>71</v>
      </c>
      <c r="E387" s="204" t="s">
        <v>487</v>
      </c>
      <c r="F387" s="204" t="s">
        <v>488</v>
      </c>
      <c r="G387" s="191"/>
      <c r="H387" s="191"/>
      <c r="I387" s="194"/>
      <c r="J387" s="205">
        <f>BK387</f>
        <v>0</v>
      </c>
      <c r="K387" s="191"/>
      <c r="L387" s="196"/>
      <c r="M387" s="197"/>
      <c r="N387" s="198"/>
      <c r="O387" s="198"/>
      <c r="P387" s="199">
        <f>SUM(P388:P405)</f>
        <v>0</v>
      </c>
      <c r="Q387" s="198"/>
      <c r="R387" s="199">
        <f>SUM(R388:R405)</f>
        <v>0.01026</v>
      </c>
      <c r="S387" s="198"/>
      <c r="T387" s="200">
        <f>SUM(T388:T405)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01" t="s">
        <v>82</v>
      </c>
      <c r="AT387" s="202" t="s">
        <v>71</v>
      </c>
      <c r="AU387" s="202" t="s">
        <v>80</v>
      </c>
      <c r="AY387" s="201" t="s">
        <v>142</v>
      </c>
      <c r="BK387" s="203">
        <f>SUM(BK388:BK405)</f>
        <v>0</v>
      </c>
    </row>
    <row r="388" s="2" customFormat="1" ht="16.5" customHeight="1">
      <c r="A388" s="40"/>
      <c r="B388" s="41"/>
      <c r="C388" s="206" t="s">
        <v>489</v>
      </c>
      <c r="D388" s="206" t="s">
        <v>145</v>
      </c>
      <c r="E388" s="207" t="s">
        <v>490</v>
      </c>
      <c r="F388" s="208" t="s">
        <v>491</v>
      </c>
      <c r="G388" s="209" t="s">
        <v>161</v>
      </c>
      <c r="H388" s="210">
        <v>2</v>
      </c>
      <c r="I388" s="211"/>
      <c r="J388" s="212">
        <f>ROUND(I388*H388,2)</f>
        <v>0</v>
      </c>
      <c r="K388" s="208" t="s">
        <v>149</v>
      </c>
      <c r="L388" s="46"/>
      <c r="M388" s="213" t="s">
        <v>19</v>
      </c>
      <c r="N388" s="214" t="s">
        <v>43</v>
      </c>
      <c r="O388" s="86"/>
      <c r="P388" s="215">
        <f>O388*H388</f>
        <v>0</v>
      </c>
      <c r="Q388" s="215">
        <v>0.00031</v>
      </c>
      <c r="R388" s="215">
        <f>Q388*H388</f>
        <v>0.00062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272</v>
      </c>
      <c r="AT388" s="217" t="s">
        <v>145</v>
      </c>
      <c r="AU388" s="217" t="s">
        <v>82</v>
      </c>
      <c r="AY388" s="19" t="s">
        <v>142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80</v>
      </c>
      <c r="BK388" s="218">
        <f>ROUND(I388*H388,2)</f>
        <v>0</v>
      </c>
      <c r="BL388" s="19" t="s">
        <v>272</v>
      </c>
      <c r="BM388" s="217" t="s">
        <v>492</v>
      </c>
    </row>
    <row r="389" s="2" customFormat="1">
      <c r="A389" s="40"/>
      <c r="B389" s="41"/>
      <c r="C389" s="42"/>
      <c r="D389" s="219" t="s">
        <v>152</v>
      </c>
      <c r="E389" s="42"/>
      <c r="F389" s="220" t="s">
        <v>493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152</v>
      </c>
      <c r="AU389" s="19" t="s">
        <v>82</v>
      </c>
    </row>
    <row r="390" s="2" customFormat="1">
      <c r="A390" s="40"/>
      <c r="B390" s="41"/>
      <c r="C390" s="42"/>
      <c r="D390" s="224" t="s">
        <v>154</v>
      </c>
      <c r="E390" s="42"/>
      <c r="F390" s="225" t="s">
        <v>494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154</v>
      </c>
      <c r="AU390" s="19" t="s">
        <v>82</v>
      </c>
    </row>
    <row r="391" s="2" customFormat="1" ht="16.5" customHeight="1">
      <c r="A391" s="40"/>
      <c r="B391" s="41"/>
      <c r="C391" s="206" t="s">
        <v>495</v>
      </c>
      <c r="D391" s="206" t="s">
        <v>145</v>
      </c>
      <c r="E391" s="207" t="s">
        <v>496</v>
      </c>
      <c r="F391" s="208" t="s">
        <v>497</v>
      </c>
      <c r="G391" s="209" t="s">
        <v>201</v>
      </c>
      <c r="H391" s="210">
        <v>10</v>
      </c>
      <c r="I391" s="211"/>
      <c r="J391" s="212">
        <f>ROUND(I391*H391,2)</f>
        <v>0</v>
      </c>
      <c r="K391" s="208" t="s">
        <v>149</v>
      </c>
      <c r="L391" s="46"/>
      <c r="M391" s="213" t="s">
        <v>19</v>
      </c>
      <c r="N391" s="214" t="s">
        <v>43</v>
      </c>
      <c r="O391" s="86"/>
      <c r="P391" s="215">
        <f>O391*H391</f>
        <v>0</v>
      </c>
      <c r="Q391" s="215">
        <v>0.00042999999999999999</v>
      </c>
      <c r="R391" s="215">
        <f>Q391*H391</f>
        <v>0.0043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272</v>
      </c>
      <c r="AT391" s="217" t="s">
        <v>145</v>
      </c>
      <c r="AU391" s="217" t="s">
        <v>82</v>
      </c>
      <c r="AY391" s="19" t="s">
        <v>142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80</v>
      </c>
      <c r="BK391" s="218">
        <f>ROUND(I391*H391,2)</f>
        <v>0</v>
      </c>
      <c r="BL391" s="19" t="s">
        <v>272</v>
      </c>
      <c r="BM391" s="217" t="s">
        <v>498</v>
      </c>
    </row>
    <row r="392" s="2" customFormat="1">
      <c r="A392" s="40"/>
      <c r="B392" s="41"/>
      <c r="C392" s="42"/>
      <c r="D392" s="219" t="s">
        <v>152</v>
      </c>
      <c r="E392" s="42"/>
      <c r="F392" s="220" t="s">
        <v>499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152</v>
      </c>
      <c r="AU392" s="19" t="s">
        <v>82</v>
      </c>
    </row>
    <row r="393" s="2" customFormat="1">
      <c r="A393" s="40"/>
      <c r="B393" s="41"/>
      <c r="C393" s="42"/>
      <c r="D393" s="224" t="s">
        <v>154</v>
      </c>
      <c r="E393" s="42"/>
      <c r="F393" s="225" t="s">
        <v>500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154</v>
      </c>
      <c r="AU393" s="19" t="s">
        <v>82</v>
      </c>
    </row>
    <row r="394" s="2" customFormat="1" ht="16.5" customHeight="1">
      <c r="A394" s="40"/>
      <c r="B394" s="41"/>
      <c r="C394" s="206" t="s">
        <v>501</v>
      </c>
      <c r="D394" s="206" t="s">
        <v>145</v>
      </c>
      <c r="E394" s="207" t="s">
        <v>502</v>
      </c>
      <c r="F394" s="208" t="s">
        <v>503</v>
      </c>
      <c r="G394" s="209" t="s">
        <v>201</v>
      </c>
      <c r="H394" s="210">
        <v>10</v>
      </c>
      <c r="I394" s="211"/>
      <c r="J394" s="212">
        <f>ROUND(I394*H394,2)</f>
        <v>0</v>
      </c>
      <c r="K394" s="208" t="s">
        <v>149</v>
      </c>
      <c r="L394" s="46"/>
      <c r="M394" s="213" t="s">
        <v>19</v>
      </c>
      <c r="N394" s="214" t="s">
        <v>43</v>
      </c>
      <c r="O394" s="86"/>
      <c r="P394" s="215">
        <f>O394*H394</f>
        <v>0</v>
      </c>
      <c r="Q394" s="215">
        <v>0.00050000000000000001</v>
      </c>
      <c r="R394" s="215">
        <f>Q394*H394</f>
        <v>0.0050000000000000001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272</v>
      </c>
      <c r="AT394" s="217" t="s">
        <v>145</v>
      </c>
      <c r="AU394" s="217" t="s">
        <v>82</v>
      </c>
      <c r="AY394" s="19" t="s">
        <v>142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80</v>
      </c>
      <c r="BK394" s="218">
        <f>ROUND(I394*H394,2)</f>
        <v>0</v>
      </c>
      <c r="BL394" s="19" t="s">
        <v>272</v>
      </c>
      <c r="BM394" s="217" t="s">
        <v>504</v>
      </c>
    </row>
    <row r="395" s="2" customFormat="1">
      <c r="A395" s="40"/>
      <c r="B395" s="41"/>
      <c r="C395" s="42"/>
      <c r="D395" s="219" t="s">
        <v>152</v>
      </c>
      <c r="E395" s="42"/>
      <c r="F395" s="220" t="s">
        <v>505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152</v>
      </c>
      <c r="AU395" s="19" t="s">
        <v>82</v>
      </c>
    </row>
    <row r="396" s="2" customFormat="1">
      <c r="A396" s="40"/>
      <c r="B396" s="41"/>
      <c r="C396" s="42"/>
      <c r="D396" s="224" t="s">
        <v>154</v>
      </c>
      <c r="E396" s="42"/>
      <c r="F396" s="225" t="s">
        <v>506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154</v>
      </c>
      <c r="AU396" s="19" t="s">
        <v>82</v>
      </c>
    </row>
    <row r="397" s="2" customFormat="1" ht="24.15" customHeight="1">
      <c r="A397" s="40"/>
      <c r="B397" s="41"/>
      <c r="C397" s="206" t="s">
        <v>507</v>
      </c>
      <c r="D397" s="206" t="s">
        <v>145</v>
      </c>
      <c r="E397" s="207" t="s">
        <v>508</v>
      </c>
      <c r="F397" s="208" t="s">
        <v>509</v>
      </c>
      <c r="G397" s="209" t="s">
        <v>161</v>
      </c>
      <c r="H397" s="210">
        <v>1</v>
      </c>
      <c r="I397" s="211"/>
      <c r="J397" s="212">
        <f>ROUND(I397*H397,2)</f>
        <v>0</v>
      </c>
      <c r="K397" s="208" t="s">
        <v>149</v>
      </c>
      <c r="L397" s="46"/>
      <c r="M397" s="213" t="s">
        <v>19</v>
      </c>
      <c r="N397" s="214" t="s">
        <v>43</v>
      </c>
      <c r="O397" s="86"/>
      <c r="P397" s="215">
        <f>O397*H397</f>
        <v>0</v>
      </c>
      <c r="Q397" s="215">
        <v>0.00034000000000000002</v>
      </c>
      <c r="R397" s="215">
        <f>Q397*H397</f>
        <v>0.00034000000000000002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272</v>
      </c>
      <c r="AT397" s="217" t="s">
        <v>145</v>
      </c>
      <c r="AU397" s="217" t="s">
        <v>82</v>
      </c>
      <c r="AY397" s="19" t="s">
        <v>142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80</v>
      </c>
      <c r="BK397" s="218">
        <f>ROUND(I397*H397,2)</f>
        <v>0</v>
      </c>
      <c r="BL397" s="19" t="s">
        <v>272</v>
      </c>
      <c r="BM397" s="217" t="s">
        <v>510</v>
      </c>
    </row>
    <row r="398" s="2" customFormat="1">
      <c r="A398" s="40"/>
      <c r="B398" s="41"/>
      <c r="C398" s="42"/>
      <c r="D398" s="219" t="s">
        <v>152</v>
      </c>
      <c r="E398" s="42"/>
      <c r="F398" s="220" t="s">
        <v>511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152</v>
      </c>
      <c r="AU398" s="19" t="s">
        <v>82</v>
      </c>
    </row>
    <row r="399" s="2" customFormat="1">
      <c r="A399" s="40"/>
      <c r="B399" s="41"/>
      <c r="C399" s="42"/>
      <c r="D399" s="224" t="s">
        <v>154</v>
      </c>
      <c r="E399" s="42"/>
      <c r="F399" s="225" t="s">
        <v>512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154</v>
      </c>
      <c r="AU399" s="19" t="s">
        <v>82</v>
      </c>
    </row>
    <row r="400" s="2" customFormat="1" ht="21.75" customHeight="1">
      <c r="A400" s="40"/>
      <c r="B400" s="41"/>
      <c r="C400" s="206" t="s">
        <v>513</v>
      </c>
      <c r="D400" s="206" t="s">
        <v>145</v>
      </c>
      <c r="E400" s="207" t="s">
        <v>514</v>
      </c>
      <c r="F400" s="208" t="s">
        <v>515</v>
      </c>
      <c r="G400" s="209" t="s">
        <v>201</v>
      </c>
      <c r="H400" s="210">
        <v>20</v>
      </c>
      <c r="I400" s="211"/>
      <c r="J400" s="212">
        <f>ROUND(I400*H400,2)</f>
        <v>0</v>
      </c>
      <c r="K400" s="208" t="s">
        <v>149</v>
      </c>
      <c r="L400" s="46"/>
      <c r="M400" s="213" t="s">
        <v>19</v>
      </c>
      <c r="N400" s="214" t="s">
        <v>43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272</v>
      </c>
      <c r="AT400" s="217" t="s">
        <v>145</v>
      </c>
      <c r="AU400" s="217" t="s">
        <v>82</v>
      </c>
      <c r="AY400" s="19" t="s">
        <v>142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80</v>
      </c>
      <c r="BK400" s="218">
        <f>ROUND(I400*H400,2)</f>
        <v>0</v>
      </c>
      <c r="BL400" s="19" t="s">
        <v>272</v>
      </c>
      <c r="BM400" s="217" t="s">
        <v>516</v>
      </c>
    </row>
    <row r="401" s="2" customFormat="1">
      <c r="A401" s="40"/>
      <c r="B401" s="41"/>
      <c r="C401" s="42"/>
      <c r="D401" s="219" t="s">
        <v>152</v>
      </c>
      <c r="E401" s="42"/>
      <c r="F401" s="220" t="s">
        <v>517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152</v>
      </c>
      <c r="AU401" s="19" t="s">
        <v>82</v>
      </c>
    </row>
    <row r="402" s="2" customFormat="1">
      <c r="A402" s="40"/>
      <c r="B402" s="41"/>
      <c r="C402" s="42"/>
      <c r="D402" s="224" t="s">
        <v>154</v>
      </c>
      <c r="E402" s="42"/>
      <c r="F402" s="225" t="s">
        <v>518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154</v>
      </c>
      <c r="AU402" s="19" t="s">
        <v>82</v>
      </c>
    </row>
    <row r="403" s="2" customFormat="1" ht="24.15" customHeight="1">
      <c r="A403" s="40"/>
      <c r="B403" s="41"/>
      <c r="C403" s="206" t="s">
        <v>519</v>
      </c>
      <c r="D403" s="206" t="s">
        <v>145</v>
      </c>
      <c r="E403" s="207" t="s">
        <v>520</v>
      </c>
      <c r="F403" s="208" t="s">
        <v>521</v>
      </c>
      <c r="G403" s="209" t="s">
        <v>167</v>
      </c>
      <c r="H403" s="210">
        <v>0.01</v>
      </c>
      <c r="I403" s="211"/>
      <c r="J403" s="212">
        <f>ROUND(I403*H403,2)</f>
        <v>0</v>
      </c>
      <c r="K403" s="208" t="s">
        <v>149</v>
      </c>
      <c r="L403" s="46"/>
      <c r="M403" s="213" t="s">
        <v>19</v>
      </c>
      <c r="N403" s="214" t="s">
        <v>43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272</v>
      </c>
      <c r="AT403" s="217" t="s">
        <v>145</v>
      </c>
      <c r="AU403" s="217" t="s">
        <v>82</v>
      </c>
      <c r="AY403" s="19" t="s">
        <v>142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80</v>
      </c>
      <c r="BK403" s="218">
        <f>ROUND(I403*H403,2)</f>
        <v>0</v>
      </c>
      <c r="BL403" s="19" t="s">
        <v>272</v>
      </c>
      <c r="BM403" s="217" t="s">
        <v>522</v>
      </c>
    </row>
    <row r="404" s="2" customFormat="1">
      <c r="A404" s="40"/>
      <c r="B404" s="41"/>
      <c r="C404" s="42"/>
      <c r="D404" s="219" t="s">
        <v>152</v>
      </c>
      <c r="E404" s="42"/>
      <c r="F404" s="220" t="s">
        <v>523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152</v>
      </c>
      <c r="AU404" s="19" t="s">
        <v>82</v>
      </c>
    </row>
    <row r="405" s="2" customFormat="1">
      <c r="A405" s="40"/>
      <c r="B405" s="41"/>
      <c r="C405" s="42"/>
      <c r="D405" s="224" t="s">
        <v>154</v>
      </c>
      <c r="E405" s="42"/>
      <c r="F405" s="225" t="s">
        <v>524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154</v>
      </c>
      <c r="AU405" s="19" t="s">
        <v>82</v>
      </c>
    </row>
    <row r="406" s="12" customFormat="1" ht="22.8" customHeight="1">
      <c r="A406" s="12"/>
      <c r="B406" s="190"/>
      <c r="C406" s="191"/>
      <c r="D406" s="192" t="s">
        <v>71</v>
      </c>
      <c r="E406" s="204" t="s">
        <v>525</v>
      </c>
      <c r="F406" s="204" t="s">
        <v>526</v>
      </c>
      <c r="G406" s="191"/>
      <c r="H406" s="191"/>
      <c r="I406" s="194"/>
      <c r="J406" s="205">
        <f>BK406</f>
        <v>0</v>
      </c>
      <c r="K406" s="191"/>
      <c r="L406" s="196"/>
      <c r="M406" s="197"/>
      <c r="N406" s="198"/>
      <c r="O406" s="198"/>
      <c r="P406" s="199">
        <f>SUM(P407:P421)</f>
        <v>0</v>
      </c>
      <c r="Q406" s="198"/>
      <c r="R406" s="199">
        <f>SUM(R407:R421)</f>
        <v>0.046440000000000002</v>
      </c>
      <c r="S406" s="198"/>
      <c r="T406" s="200">
        <f>SUM(T407:T421)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1" t="s">
        <v>82</v>
      </c>
      <c r="AT406" s="202" t="s">
        <v>71</v>
      </c>
      <c r="AU406" s="202" t="s">
        <v>80</v>
      </c>
      <c r="AY406" s="201" t="s">
        <v>142</v>
      </c>
      <c r="BK406" s="203">
        <f>SUM(BK407:BK421)</f>
        <v>0</v>
      </c>
    </row>
    <row r="407" s="2" customFormat="1" ht="24.15" customHeight="1">
      <c r="A407" s="40"/>
      <c r="B407" s="41"/>
      <c r="C407" s="206" t="s">
        <v>527</v>
      </c>
      <c r="D407" s="206" t="s">
        <v>145</v>
      </c>
      <c r="E407" s="207" t="s">
        <v>528</v>
      </c>
      <c r="F407" s="208" t="s">
        <v>529</v>
      </c>
      <c r="G407" s="209" t="s">
        <v>530</v>
      </c>
      <c r="H407" s="210">
        <v>4</v>
      </c>
      <c r="I407" s="211"/>
      <c r="J407" s="212">
        <f>ROUND(I407*H407,2)</f>
        <v>0</v>
      </c>
      <c r="K407" s="208" t="s">
        <v>149</v>
      </c>
      <c r="L407" s="46"/>
      <c r="M407" s="213" t="s">
        <v>19</v>
      </c>
      <c r="N407" s="214" t="s">
        <v>43</v>
      </c>
      <c r="O407" s="86"/>
      <c r="P407" s="215">
        <f>O407*H407</f>
        <v>0</v>
      </c>
      <c r="Q407" s="215">
        <v>0.0033600000000000001</v>
      </c>
      <c r="R407" s="215">
        <f>Q407*H407</f>
        <v>0.013440000000000001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272</v>
      </c>
      <c r="AT407" s="217" t="s">
        <v>145</v>
      </c>
      <c r="AU407" s="217" t="s">
        <v>82</v>
      </c>
      <c r="AY407" s="19" t="s">
        <v>142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80</v>
      </c>
      <c r="BK407" s="218">
        <f>ROUND(I407*H407,2)</f>
        <v>0</v>
      </c>
      <c r="BL407" s="19" t="s">
        <v>272</v>
      </c>
      <c r="BM407" s="217" t="s">
        <v>531</v>
      </c>
    </row>
    <row r="408" s="2" customFormat="1">
      <c r="A408" s="40"/>
      <c r="B408" s="41"/>
      <c r="C408" s="42"/>
      <c r="D408" s="219" t="s">
        <v>152</v>
      </c>
      <c r="E408" s="42"/>
      <c r="F408" s="220" t="s">
        <v>532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152</v>
      </c>
      <c r="AU408" s="19" t="s">
        <v>82</v>
      </c>
    </row>
    <row r="409" s="2" customFormat="1">
      <c r="A409" s="40"/>
      <c r="B409" s="41"/>
      <c r="C409" s="42"/>
      <c r="D409" s="224" t="s">
        <v>154</v>
      </c>
      <c r="E409" s="42"/>
      <c r="F409" s="225" t="s">
        <v>533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154</v>
      </c>
      <c r="AU409" s="19" t="s">
        <v>82</v>
      </c>
    </row>
    <row r="410" s="2" customFormat="1" ht="24.15" customHeight="1">
      <c r="A410" s="40"/>
      <c r="B410" s="41"/>
      <c r="C410" s="206" t="s">
        <v>534</v>
      </c>
      <c r="D410" s="206" t="s">
        <v>145</v>
      </c>
      <c r="E410" s="207" t="s">
        <v>535</v>
      </c>
      <c r="F410" s="208" t="s">
        <v>536</v>
      </c>
      <c r="G410" s="209" t="s">
        <v>201</v>
      </c>
      <c r="H410" s="210">
        <v>30</v>
      </c>
      <c r="I410" s="211"/>
      <c r="J410" s="212">
        <f>ROUND(I410*H410,2)</f>
        <v>0</v>
      </c>
      <c r="K410" s="208" t="s">
        <v>149</v>
      </c>
      <c r="L410" s="46"/>
      <c r="M410" s="213" t="s">
        <v>19</v>
      </c>
      <c r="N410" s="214" t="s">
        <v>43</v>
      </c>
      <c r="O410" s="86"/>
      <c r="P410" s="215">
        <f>O410*H410</f>
        <v>0</v>
      </c>
      <c r="Q410" s="215">
        <v>0.00075000000000000002</v>
      </c>
      <c r="R410" s="215">
        <f>Q410*H410</f>
        <v>0.022499999999999999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272</v>
      </c>
      <c r="AT410" s="217" t="s">
        <v>145</v>
      </c>
      <c r="AU410" s="217" t="s">
        <v>82</v>
      </c>
      <c r="AY410" s="19" t="s">
        <v>142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80</v>
      </c>
      <c r="BK410" s="218">
        <f>ROUND(I410*H410,2)</f>
        <v>0</v>
      </c>
      <c r="BL410" s="19" t="s">
        <v>272</v>
      </c>
      <c r="BM410" s="217" t="s">
        <v>537</v>
      </c>
    </row>
    <row r="411" s="2" customFormat="1">
      <c r="A411" s="40"/>
      <c r="B411" s="41"/>
      <c r="C411" s="42"/>
      <c r="D411" s="219" t="s">
        <v>152</v>
      </c>
      <c r="E411" s="42"/>
      <c r="F411" s="220" t="s">
        <v>538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152</v>
      </c>
      <c r="AU411" s="19" t="s">
        <v>82</v>
      </c>
    </row>
    <row r="412" s="2" customFormat="1">
      <c r="A412" s="40"/>
      <c r="B412" s="41"/>
      <c r="C412" s="42"/>
      <c r="D412" s="224" t="s">
        <v>154</v>
      </c>
      <c r="E412" s="42"/>
      <c r="F412" s="225" t="s">
        <v>539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154</v>
      </c>
      <c r="AU412" s="19" t="s">
        <v>82</v>
      </c>
    </row>
    <row r="413" s="2" customFormat="1" ht="37.8" customHeight="1">
      <c r="A413" s="40"/>
      <c r="B413" s="41"/>
      <c r="C413" s="206" t="s">
        <v>540</v>
      </c>
      <c r="D413" s="206" t="s">
        <v>145</v>
      </c>
      <c r="E413" s="207" t="s">
        <v>541</v>
      </c>
      <c r="F413" s="208" t="s">
        <v>542</v>
      </c>
      <c r="G413" s="209" t="s">
        <v>201</v>
      </c>
      <c r="H413" s="210">
        <v>30</v>
      </c>
      <c r="I413" s="211"/>
      <c r="J413" s="212">
        <f>ROUND(I413*H413,2)</f>
        <v>0</v>
      </c>
      <c r="K413" s="208" t="s">
        <v>149</v>
      </c>
      <c r="L413" s="46"/>
      <c r="M413" s="213" t="s">
        <v>19</v>
      </c>
      <c r="N413" s="214" t="s">
        <v>43</v>
      </c>
      <c r="O413" s="86"/>
      <c r="P413" s="215">
        <f>O413*H413</f>
        <v>0</v>
      </c>
      <c r="Q413" s="215">
        <v>0.00034000000000000002</v>
      </c>
      <c r="R413" s="215">
        <f>Q413*H413</f>
        <v>0.010200000000000001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272</v>
      </c>
      <c r="AT413" s="217" t="s">
        <v>145</v>
      </c>
      <c r="AU413" s="217" t="s">
        <v>82</v>
      </c>
      <c r="AY413" s="19" t="s">
        <v>142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80</v>
      </c>
      <c r="BK413" s="218">
        <f>ROUND(I413*H413,2)</f>
        <v>0</v>
      </c>
      <c r="BL413" s="19" t="s">
        <v>272</v>
      </c>
      <c r="BM413" s="217" t="s">
        <v>543</v>
      </c>
    </row>
    <row r="414" s="2" customFormat="1">
      <c r="A414" s="40"/>
      <c r="B414" s="41"/>
      <c r="C414" s="42"/>
      <c r="D414" s="219" t="s">
        <v>152</v>
      </c>
      <c r="E414" s="42"/>
      <c r="F414" s="220" t="s">
        <v>544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152</v>
      </c>
      <c r="AU414" s="19" t="s">
        <v>82</v>
      </c>
    </row>
    <row r="415" s="2" customFormat="1">
      <c r="A415" s="40"/>
      <c r="B415" s="41"/>
      <c r="C415" s="42"/>
      <c r="D415" s="224" t="s">
        <v>154</v>
      </c>
      <c r="E415" s="42"/>
      <c r="F415" s="225" t="s">
        <v>545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154</v>
      </c>
      <c r="AU415" s="19" t="s">
        <v>82</v>
      </c>
    </row>
    <row r="416" s="2" customFormat="1" ht="21.75" customHeight="1">
      <c r="A416" s="40"/>
      <c r="B416" s="41"/>
      <c r="C416" s="206" t="s">
        <v>546</v>
      </c>
      <c r="D416" s="206" t="s">
        <v>145</v>
      </c>
      <c r="E416" s="207" t="s">
        <v>547</v>
      </c>
      <c r="F416" s="208" t="s">
        <v>548</v>
      </c>
      <c r="G416" s="209" t="s">
        <v>201</v>
      </c>
      <c r="H416" s="210">
        <v>30</v>
      </c>
      <c r="I416" s="211"/>
      <c r="J416" s="212">
        <f>ROUND(I416*H416,2)</f>
        <v>0</v>
      </c>
      <c r="K416" s="208" t="s">
        <v>149</v>
      </c>
      <c r="L416" s="46"/>
      <c r="M416" s="213" t="s">
        <v>19</v>
      </c>
      <c r="N416" s="214" t="s">
        <v>43</v>
      </c>
      <c r="O416" s="86"/>
      <c r="P416" s="215">
        <f>O416*H416</f>
        <v>0</v>
      </c>
      <c r="Q416" s="215">
        <v>1.0000000000000001E-05</v>
      </c>
      <c r="R416" s="215">
        <f>Q416*H416</f>
        <v>0.00030000000000000003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272</v>
      </c>
      <c r="AT416" s="217" t="s">
        <v>145</v>
      </c>
      <c r="AU416" s="217" t="s">
        <v>82</v>
      </c>
      <c r="AY416" s="19" t="s">
        <v>142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80</v>
      </c>
      <c r="BK416" s="218">
        <f>ROUND(I416*H416,2)</f>
        <v>0</v>
      </c>
      <c r="BL416" s="19" t="s">
        <v>272</v>
      </c>
      <c r="BM416" s="217" t="s">
        <v>549</v>
      </c>
    </row>
    <row r="417" s="2" customFormat="1">
      <c r="A417" s="40"/>
      <c r="B417" s="41"/>
      <c r="C417" s="42"/>
      <c r="D417" s="219" t="s">
        <v>152</v>
      </c>
      <c r="E417" s="42"/>
      <c r="F417" s="220" t="s">
        <v>550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152</v>
      </c>
      <c r="AU417" s="19" t="s">
        <v>82</v>
      </c>
    </row>
    <row r="418" s="2" customFormat="1">
      <c r="A418" s="40"/>
      <c r="B418" s="41"/>
      <c r="C418" s="42"/>
      <c r="D418" s="224" t="s">
        <v>154</v>
      </c>
      <c r="E418" s="42"/>
      <c r="F418" s="225" t="s">
        <v>551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154</v>
      </c>
      <c r="AU418" s="19" t="s">
        <v>82</v>
      </c>
    </row>
    <row r="419" s="2" customFormat="1" ht="24.15" customHeight="1">
      <c r="A419" s="40"/>
      <c r="B419" s="41"/>
      <c r="C419" s="206" t="s">
        <v>552</v>
      </c>
      <c r="D419" s="206" t="s">
        <v>145</v>
      </c>
      <c r="E419" s="207" t="s">
        <v>553</v>
      </c>
      <c r="F419" s="208" t="s">
        <v>554</v>
      </c>
      <c r="G419" s="209" t="s">
        <v>167</v>
      </c>
      <c r="H419" s="210">
        <v>0.041000000000000002</v>
      </c>
      <c r="I419" s="211"/>
      <c r="J419" s="212">
        <f>ROUND(I419*H419,2)</f>
        <v>0</v>
      </c>
      <c r="K419" s="208" t="s">
        <v>149</v>
      </c>
      <c r="L419" s="46"/>
      <c r="M419" s="213" t="s">
        <v>19</v>
      </c>
      <c r="N419" s="214" t="s">
        <v>43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272</v>
      </c>
      <c r="AT419" s="217" t="s">
        <v>145</v>
      </c>
      <c r="AU419" s="217" t="s">
        <v>82</v>
      </c>
      <c r="AY419" s="19" t="s">
        <v>142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80</v>
      </c>
      <c r="BK419" s="218">
        <f>ROUND(I419*H419,2)</f>
        <v>0</v>
      </c>
      <c r="BL419" s="19" t="s">
        <v>272</v>
      </c>
      <c r="BM419" s="217" t="s">
        <v>555</v>
      </c>
    </row>
    <row r="420" s="2" customFormat="1">
      <c r="A420" s="40"/>
      <c r="B420" s="41"/>
      <c r="C420" s="42"/>
      <c r="D420" s="219" t="s">
        <v>152</v>
      </c>
      <c r="E420" s="42"/>
      <c r="F420" s="220" t="s">
        <v>556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152</v>
      </c>
      <c r="AU420" s="19" t="s">
        <v>82</v>
      </c>
    </row>
    <row r="421" s="2" customFormat="1">
      <c r="A421" s="40"/>
      <c r="B421" s="41"/>
      <c r="C421" s="42"/>
      <c r="D421" s="224" t="s">
        <v>154</v>
      </c>
      <c r="E421" s="42"/>
      <c r="F421" s="225" t="s">
        <v>557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154</v>
      </c>
      <c r="AU421" s="19" t="s">
        <v>82</v>
      </c>
    </row>
    <row r="422" s="12" customFormat="1" ht="22.8" customHeight="1">
      <c r="A422" s="12"/>
      <c r="B422" s="190"/>
      <c r="C422" s="191"/>
      <c r="D422" s="192" t="s">
        <v>71</v>
      </c>
      <c r="E422" s="204" t="s">
        <v>558</v>
      </c>
      <c r="F422" s="204" t="s">
        <v>559</v>
      </c>
      <c r="G422" s="191"/>
      <c r="H422" s="191"/>
      <c r="I422" s="194"/>
      <c r="J422" s="205">
        <f>BK422</f>
        <v>0</v>
      </c>
      <c r="K422" s="191"/>
      <c r="L422" s="196"/>
      <c r="M422" s="197"/>
      <c r="N422" s="198"/>
      <c r="O422" s="198"/>
      <c r="P422" s="199">
        <f>SUM(P423:P456)</f>
        <v>0</v>
      </c>
      <c r="Q422" s="198"/>
      <c r="R422" s="199">
        <f>SUM(R423:R456)</f>
        <v>0.040410000000000008</v>
      </c>
      <c r="S422" s="198"/>
      <c r="T422" s="200">
        <f>SUM(T423:T456)</f>
        <v>0.14309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1" t="s">
        <v>82</v>
      </c>
      <c r="AT422" s="202" t="s">
        <v>71</v>
      </c>
      <c r="AU422" s="202" t="s">
        <v>80</v>
      </c>
      <c r="AY422" s="201" t="s">
        <v>142</v>
      </c>
      <c r="BK422" s="203">
        <f>SUM(BK423:BK456)</f>
        <v>0</v>
      </c>
    </row>
    <row r="423" s="2" customFormat="1" ht="16.5" customHeight="1">
      <c r="A423" s="40"/>
      <c r="B423" s="41"/>
      <c r="C423" s="206" t="s">
        <v>560</v>
      </c>
      <c r="D423" s="206" t="s">
        <v>145</v>
      </c>
      <c r="E423" s="207" t="s">
        <v>561</v>
      </c>
      <c r="F423" s="208" t="s">
        <v>562</v>
      </c>
      <c r="G423" s="209" t="s">
        <v>530</v>
      </c>
      <c r="H423" s="210">
        <v>1</v>
      </c>
      <c r="I423" s="211"/>
      <c r="J423" s="212">
        <f>ROUND(I423*H423,2)</f>
        <v>0</v>
      </c>
      <c r="K423" s="208" t="s">
        <v>149</v>
      </c>
      <c r="L423" s="46"/>
      <c r="M423" s="213" t="s">
        <v>19</v>
      </c>
      <c r="N423" s="214" t="s">
        <v>43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0.01933</v>
      </c>
      <c r="T423" s="216">
        <f>S423*H423</f>
        <v>0.01933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272</v>
      </c>
      <c r="AT423" s="217" t="s">
        <v>145</v>
      </c>
      <c r="AU423" s="217" t="s">
        <v>82</v>
      </c>
      <c r="AY423" s="19" t="s">
        <v>142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80</v>
      </c>
      <c r="BK423" s="218">
        <f>ROUND(I423*H423,2)</f>
        <v>0</v>
      </c>
      <c r="BL423" s="19" t="s">
        <v>272</v>
      </c>
      <c r="BM423" s="217" t="s">
        <v>563</v>
      </c>
    </row>
    <row r="424" s="2" customFormat="1">
      <c r="A424" s="40"/>
      <c r="B424" s="41"/>
      <c r="C424" s="42"/>
      <c r="D424" s="219" t="s">
        <v>152</v>
      </c>
      <c r="E424" s="42"/>
      <c r="F424" s="220" t="s">
        <v>564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152</v>
      </c>
      <c r="AU424" s="19" t="s">
        <v>82</v>
      </c>
    </row>
    <row r="425" s="2" customFormat="1">
      <c r="A425" s="40"/>
      <c r="B425" s="41"/>
      <c r="C425" s="42"/>
      <c r="D425" s="224" t="s">
        <v>154</v>
      </c>
      <c r="E425" s="42"/>
      <c r="F425" s="225" t="s">
        <v>565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154</v>
      </c>
      <c r="AU425" s="19" t="s">
        <v>82</v>
      </c>
    </row>
    <row r="426" s="2" customFormat="1" ht="16.5" customHeight="1">
      <c r="A426" s="40"/>
      <c r="B426" s="41"/>
      <c r="C426" s="206" t="s">
        <v>566</v>
      </c>
      <c r="D426" s="206" t="s">
        <v>145</v>
      </c>
      <c r="E426" s="207" t="s">
        <v>567</v>
      </c>
      <c r="F426" s="208" t="s">
        <v>568</v>
      </c>
      <c r="G426" s="209" t="s">
        <v>530</v>
      </c>
      <c r="H426" s="210">
        <v>1</v>
      </c>
      <c r="I426" s="211"/>
      <c r="J426" s="212">
        <f>ROUND(I426*H426,2)</f>
        <v>0</v>
      </c>
      <c r="K426" s="208" t="s">
        <v>149</v>
      </c>
      <c r="L426" s="46"/>
      <c r="M426" s="213" t="s">
        <v>19</v>
      </c>
      <c r="N426" s="214" t="s">
        <v>43</v>
      </c>
      <c r="O426" s="86"/>
      <c r="P426" s="215">
        <f>O426*H426</f>
        <v>0</v>
      </c>
      <c r="Q426" s="215">
        <v>0</v>
      </c>
      <c r="R426" s="215">
        <f>Q426*H426</f>
        <v>0</v>
      </c>
      <c r="S426" s="215">
        <v>0.019460000000000002</v>
      </c>
      <c r="T426" s="216">
        <f>S426*H426</f>
        <v>0.019460000000000002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272</v>
      </c>
      <c r="AT426" s="217" t="s">
        <v>145</v>
      </c>
      <c r="AU426" s="217" t="s">
        <v>82</v>
      </c>
      <c r="AY426" s="19" t="s">
        <v>142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80</v>
      </c>
      <c r="BK426" s="218">
        <f>ROUND(I426*H426,2)</f>
        <v>0</v>
      </c>
      <c r="BL426" s="19" t="s">
        <v>272</v>
      </c>
      <c r="BM426" s="217" t="s">
        <v>569</v>
      </c>
    </row>
    <row r="427" s="2" customFormat="1">
      <c r="A427" s="40"/>
      <c r="B427" s="41"/>
      <c r="C427" s="42"/>
      <c r="D427" s="219" t="s">
        <v>152</v>
      </c>
      <c r="E427" s="42"/>
      <c r="F427" s="220" t="s">
        <v>570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152</v>
      </c>
      <c r="AU427" s="19" t="s">
        <v>82</v>
      </c>
    </row>
    <row r="428" s="2" customFormat="1">
      <c r="A428" s="40"/>
      <c r="B428" s="41"/>
      <c r="C428" s="42"/>
      <c r="D428" s="224" t="s">
        <v>154</v>
      </c>
      <c r="E428" s="42"/>
      <c r="F428" s="225" t="s">
        <v>571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154</v>
      </c>
      <c r="AU428" s="19" t="s">
        <v>82</v>
      </c>
    </row>
    <row r="429" s="2" customFormat="1" ht="24.15" customHeight="1">
      <c r="A429" s="40"/>
      <c r="B429" s="41"/>
      <c r="C429" s="206" t="s">
        <v>572</v>
      </c>
      <c r="D429" s="206" t="s">
        <v>145</v>
      </c>
      <c r="E429" s="207" t="s">
        <v>573</v>
      </c>
      <c r="F429" s="208" t="s">
        <v>574</v>
      </c>
      <c r="G429" s="209" t="s">
        <v>530</v>
      </c>
      <c r="H429" s="210">
        <v>1</v>
      </c>
      <c r="I429" s="211"/>
      <c r="J429" s="212">
        <f>ROUND(I429*H429,2)</f>
        <v>0</v>
      </c>
      <c r="K429" s="208" t="s">
        <v>149</v>
      </c>
      <c r="L429" s="46"/>
      <c r="M429" s="213" t="s">
        <v>19</v>
      </c>
      <c r="N429" s="214" t="s">
        <v>43</v>
      </c>
      <c r="O429" s="86"/>
      <c r="P429" s="215">
        <f>O429*H429</f>
        <v>0</v>
      </c>
      <c r="Q429" s="215">
        <v>0.02273</v>
      </c>
      <c r="R429" s="215">
        <f>Q429*H429</f>
        <v>0.02273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272</v>
      </c>
      <c r="AT429" s="217" t="s">
        <v>145</v>
      </c>
      <c r="AU429" s="217" t="s">
        <v>82</v>
      </c>
      <c r="AY429" s="19" t="s">
        <v>142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80</v>
      </c>
      <c r="BK429" s="218">
        <f>ROUND(I429*H429,2)</f>
        <v>0</v>
      </c>
      <c r="BL429" s="19" t="s">
        <v>272</v>
      </c>
      <c r="BM429" s="217" t="s">
        <v>575</v>
      </c>
    </row>
    <row r="430" s="2" customFormat="1">
      <c r="A430" s="40"/>
      <c r="B430" s="41"/>
      <c r="C430" s="42"/>
      <c r="D430" s="219" t="s">
        <v>152</v>
      </c>
      <c r="E430" s="42"/>
      <c r="F430" s="220" t="s">
        <v>576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152</v>
      </c>
      <c r="AU430" s="19" t="s">
        <v>82</v>
      </c>
    </row>
    <row r="431" s="2" customFormat="1">
      <c r="A431" s="40"/>
      <c r="B431" s="41"/>
      <c r="C431" s="42"/>
      <c r="D431" s="224" t="s">
        <v>154</v>
      </c>
      <c r="E431" s="42"/>
      <c r="F431" s="225" t="s">
        <v>577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154</v>
      </c>
      <c r="AU431" s="19" t="s">
        <v>82</v>
      </c>
    </row>
    <row r="432" s="2" customFormat="1" ht="16.5" customHeight="1">
      <c r="A432" s="40"/>
      <c r="B432" s="41"/>
      <c r="C432" s="206" t="s">
        <v>578</v>
      </c>
      <c r="D432" s="206" t="s">
        <v>145</v>
      </c>
      <c r="E432" s="207" t="s">
        <v>579</v>
      </c>
      <c r="F432" s="208" t="s">
        <v>580</v>
      </c>
      <c r="G432" s="209" t="s">
        <v>530</v>
      </c>
      <c r="H432" s="210">
        <v>1</v>
      </c>
      <c r="I432" s="211"/>
      <c r="J432" s="212">
        <f>ROUND(I432*H432,2)</f>
        <v>0</v>
      </c>
      <c r="K432" s="208" t="s">
        <v>149</v>
      </c>
      <c r="L432" s="46"/>
      <c r="M432" s="213" t="s">
        <v>19</v>
      </c>
      <c r="N432" s="214" t="s">
        <v>43</v>
      </c>
      <c r="O432" s="86"/>
      <c r="P432" s="215">
        <f>O432*H432</f>
        <v>0</v>
      </c>
      <c r="Q432" s="215">
        <v>0</v>
      </c>
      <c r="R432" s="215">
        <f>Q432*H432</f>
        <v>0</v>
      </c>
      <c r="S432" s="215">
        <v>0.095100000000000004</v>
      </c>
      <c r="T432" s="216">
        <f>S432*H432</f>
        <v>0.095100000000000004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272</v>
      </c>
      <c r="AT432" s="217" t="s">
        <v>145</v>
      </c>
      <c r="AU432" s="217" t="s">
        <v>82</v>
      </c>
      <c r="AY432" s="19" t="s">
        <v>142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80</v>
      </c>
      <c r="BK432" s="218">
        <f>ROUND(I432*H432,2)</f>
        <v>0</v>
      </c>
      <c r="BL432" s="19" t="s">
        <v>272</v>
      </c>
      <c r="BM432" s="217" t="s">
        <v>581</v>
      </c>
    </row>
    <row r="433" s="2" customFormat="1">
      <c r="A433" s="40"/>
      <c r="B433" s="41"/>
      <c r="C433" s="42"/>
      <c r="D433" s="219" t="s">
        <v>152</v>
      </c>
      <c r="E433" s="42"/>
      <c r="F433" s="220" t="s">
        <v>582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152</v>
      </c>
      <c r="AU433" s="19" t="s">
        <v>82</v>
      </c>
    </row>
    <row r="434" s="2" customFormat="1">
      <c r="A434" s="40"/>
      <c r="B434" s="41"/>
      <c r="C434" s="42"/>
      <c r="D434" s="224" t="s">
        <v>154</v>
      </c>
      <c r="E434" s="42"/>
      <c r="F434" s="225" t="s">
        <v>583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154</v>
      </c>
      <c r="AU434" s="19" t="s">
        <v>82</v>
      </c>
    </row>
    <row r="435" s="2" customFormat="1" ht="24.15" customHeight="1">
      <c r="A435" s="40"/>
      <c r="B435" s="41"/>
      <c r="C435" s="206" t="s">
        <v>584</v>
      </c>
      <c r="D435" s="206" t="s">
        <v>145</v>
      </c>
      <c r="E435" s="207" t="s">
        <v>585</v>
      </c>
      <c r="F435" s="208" t="s">
        <v>586</v>
      </c>
      <c r="G435" s="209" t="s">
        <v>530</v>
      </c>
      <c r="H435" s="210">
        <v>1</v>
      </c>
      <c r="I435" s="211"/>
      <c r="J435" s="212">
        <f>ROUND(I435*H435,2)</f>
        <v>0</v>
      </c>
      <c r="K435" s="208" t="s">
        <v>149</v>
      </c>
      <c r="L435" s="46"/>
      <c r="M435" s="213" t="s">
        <v>19</v>
      </c>
      <c r="N435" s="214" t="s">
        <v>43</v>
      </c>
      <c r="O435" s="86"/>
      <c r="P435" s="215">
        <f>O435*H435</f>
        <v>0</v>
      </c>
      <c r="Q435" s="215">
        <v>0</v>
      </c>
      <c r="R435" s="215">
        <f>Q435*H435</f>
        <v>0</v>
      </c>
      <c r="S435" s="215">
        <v>0.0091999999999999998</v>
      </c>
      <c r="T435" s="216">
        <f>S435*H435</f>
        <v>0.0091999999999999998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272</v>
      </c>
      <c r="AT435" s="217" t="s">
        <v>145</v>
      </c>
      <c r="AU435" s="217" t="s">
        <v>82</v>
      </c>
      <c r="AY435" s="19" t="s">
        <v>142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80</v>
      </c>
      <c r="BK435" s="218">
        <f>ROUND(I435*H435,2)</f>
        <v>0</v>
      </c>
      <c r="BL435" s="19" t="s">
        <v>272</v>
      </c>
      <c r="BM435" s="217" t="s">
        <v>587</v>
      </c>
    </row>
    <row r="436" s="2" customFormat="1">
      <c r="A436" s="40"/>
      <c r="B436" s="41"/>
      <c r="C436" s="42"/>
      <c r="D436" s="219" t="s">
        <v>152</v>
      </c>
      <c r="E436" s="42"/>
      <c r="F436" s="220" t="s">
        <v>588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152</v>
      </c>
      <c r="AU436" s="19" t="s">
        <v>82</v>
      </c>
    </row>
    <row r="437" s="2" customFormat="1">
      <c r="A437" s="40"/>
      <c r="B437" s="41"/>
      <c r="C437" s="42"/>
      <c r="D437" s="224" t="s">
        <v>154</v>
      </c>
      <c r="E437" s="42"/>
      <c r="F437" s="225" t="s">
        <v>589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154</v>
      </c>
      <c r="AU437" s="19" t="s">
        <v>82</v>
      </c>
    </row>
    <row r="438" s="2" customFormat="1" ht="33" customHeight="1">
      <c r="A438" s="40"/>
      <c r="B438" s="41"/>
      <c r="C438" s="206" t="s">
        <v>590</v>
      </c>
      <c r="D438" s="206" t="s">
        <v>145</v>
      </c>
      <c r="E438" s="207" t="s">
        <v>591</v>
      </c>
      <c r="F438" s="208" t="s">
        <v>592</v>
      </c>
      <c r="G438" s="209" t="s">
        <v>530</v>
      </c>
      <c r="H438" s="210">
        <v>2</v>
      </c>
      <c r="I438" s="211"/>
      <c r="J438" s="212">
        <f>ROUND(I438*H438,2)</f>
        <v>0</v>
      </c>
      <c r="K438" s="208" t="s">
        <v>149</v>
      </c>
      <c r="L438" s="46"/>
      <c r="M438" s="213" t="s">
        <v>19</v>
      </c>
      <c r="N438" s="214" t="s">
        <v>43</v>
      </c>
      <c r="O438" s="86"/>
      <c r="P438" s="215">
        <f>O438*H438</f>
        <v>0</v>
      </c>
      <c r="Q438" s="215">
        <v>0.0050600000000000003</v>
      </c>
      <c r="R438" s="215">
        <f>Q438*H438</f>
        <v>0.010120000000000001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272</v>
      </c>
      <c r="AT438" s="217" t="s">
        <v>145</v>
      </c>
      <c r="AU438" s="217" t="s">
        <v>82</v>
      </c>
      <c r="AY438" s="19" t="s">
        <v>142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80</v>
      </c>
      <c r="BK438" s="218">
        <f>ROUND(I438*H438,2)</f>
        <v>0</v>
      </c>
      <c r="BL438" s="19" t="s">
        <v>272</v>
      </c>
      <c r="BM438" s="217" t="s">
        <v>593</v>
      </c>
    </row>
    <row r="439" s="2" customFormat="1">
      <c r="A439" s="40"/>
      <c r="B439" s="41"/>
      <c r="C439" s="42"/>
      <c r="D439" s="219" t="s">
        <v>152</v>
      </c>
      <c r="E439" s="42"/>
      <c r="F439" s="220" t="s">
        <v>594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152</v>
      </c>
      <c r="AU439" s="19" t="s">
        <v>82</v>
      </c>
    </row>
    <row r="440" s="2" customFormat="1">
      <c r="A440" s="40"/>
      <c r="B440" s="41"/>
      <c r="C440" s="42"/>
      <c r="D440" s="224" t="s">
        <v>154</v>
      </c>
      <c r="E440" s="42"/>
      <c r="F440" s="225" t="s">
        <v>595</v>
      </c>
      <c r="G440" s="42"/>
      <c r="H440" s="42"/>
      <c r="I440" s="221"/>
      <c r="J440" s="42"/>
      <c r="K440" s="42"/>
      <c r="L440" s="46"/>
      <c r="M440" s="222"/>
      <c r="N440" s="22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154</v>
      </c>
      <c r="AU440" s="19" t="s">
        <v>82</v>
      </c>
    </row>
    <row r="441" s="2" customFormat="1" ht="21.75" customHeight="1">
      <c r="A441" s="40"/>
      <c r="B441" s="41"/>
      <c r="C441" s="206" t="s">
        <v>596</v>
      </c>
      <c r="D441" s="206" t="s">
        <v>145</v>
      </c>
      <c r="E441" s="207" t="s">
        <v>597</v>
      </c>
      <c r="F441" s="208" t="s">
        <v>598</v>
      </c>
      <c r="G441" s="209" t="s">
        <v>530</v>
      </c>
      <c r="H441" s="210">
        <v>6</v>
      </c>
      <c r="I441" s="211"/>
      <c r="J441" s="212">
        <f>ROUND(I441*H441,2)</f>
        <v>0</v>
      </c>
      <c r="K441" s="208" t="s">
        <v>149</v>
      </c>
      <c r="L441" s="46"/>
      <c r="M441" s="213" t="s">
        <v>19</v>
      </c>
      <c r="N441" s="214" t="s">
        <v>43</v>
      </c>
      <c r="O441" s="86"/>
      <c r="P441" s="215">
        <f>O441*H441</f>
        <v>0</v>
      </c>
      <c r="Q441" s="215">
        <v>9.0000000000000006E-05</v>
      </c>
      <c r="R441" s="215">
        <f>Q441*H441</f>
        <v>0.00054000000000000001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272</v>
      </c>
      <c r="AT441" s="217" t="s">
        <v>145</v>
      </c>
      <c r="AU441" s="217" t="s">
        <v>82</v>
      </c>
      <c r="AY441" s="19" t="s">
        <v>142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80</v>
      </c>
      <c r="BK441" s="218">
        <f>ROUND(I441*H441,2)</f>
        <v>0</v>
      </c>
      <c r="BL441" s="19" t="s">
        <v>272</v>
      </c>
      <c r="BM441" s="217" t="s">
        <v>599</v>
      </c>
    </row>
    <row r="442" s="2" customFormat="1">
      <c r="A442" s="40"/>
      <c r="B442" s="41"/>
      <c r="C442" s="42"/>
      <c r="D442" s="219" t="s">
        <v>152</v>
      </c>
      <c r="E442" s="42"/>
      <c r="F442" s="220" t="s">
        <v>600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152</v>
      </c>
      <c r="AU442" s="19" t="s">
        <v>82</v>
      </c>
    </row>
    <row r="443" s="2" customFormat="1">
      <c r="A443" s="40"/>
      <c r="B443" s="41"/>
      <c r="C443" s="42"/>
      <c r="D443" s="224" t="s">
        <v>154</v>
      </c>
      <c r="E443" s="42"/>
      <c r="F443" s="225" t="s">
        <v>601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154</v>
      </c>
      <c r="AU443" s="19" t="s">
        <v>82</v>
      </c>
    </row>
    <row r="444" s="2" customFormat="1" ht="16.5" customHeight="1">
      <c r="A444" s="40"/>
      <c r="B444" s="41"/>
      <c r="C444" s="258" t="s">
        <v>602</v>
      </c>
      <c r="D444" s="258" t="s">
        <v>174</v>
      </c>
      <c r="E444" s="259" t="s">
        <v>603</v>
      </c>
      <c r="F444" s="260" t="s">
        <v>604</v>
      </c>
      <c r="G444" s="261" t="s">
        <v>161</v>
      </c>
      <c r="H444" s="262">
        <v>6</v>
      </c>
      <c r="I444" s="263"/>
      <c r="J444" s="264">
        <f>ROUND(I444*H444,2)</f>
        <v>0</v>
      </c>
      <c r="K444" s="260" t="s">
        <v>149</v>
      </c>
      <c r="L444" s="265"/>
      <c r="M444" s="266" t="s">
        <v>19</v>
      </c>
      <c r="N444" s="267" t="s">
        <v>43</v>
      </c>
      <c r="O444" s="86"/>
      <c r="P444" s="215">
        <f>O444*H444</f>
        <v>0</v>
      </c>
      <c r="Q444" s="215">
        <v>0.00014999999999999999</v>
      </c>
      <c r="R444" s="215">
        <f>Q444*H444</f>
        <v>0.00089999999999999998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83</v>
      </c>
      <c r="AT444" s="217" t="s">
        <v>174</v>
      </c>
      <c r="AU444" s="217" t="s">
        <v>82</v>
      </c>
      <c r="AY444" s="19" t="s">
        <v>142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80</v>
      </c>
      <c r="BK444" s="218">
        <f>ROUND(I444*H444,2)</f>
        <v>0</v>
      </c>
      <c r="BL444" s="19" t="s">
        <v>272</v>
      </c>
      <c r="BM444" s="217" t="s">
        <v>605</v>
      </c>
    </row>
    <row r="445" s="2" customFormat="1">
      <c r="A445" s="40"/>
      <c r="B445" s="41"/>
      <c r="C445" s="42"/>
      <c r="D445" s="219" t="s">
        <v>152</v>
      </c>
      <c r="E445" s="42"/>
      <c r="F445" s="220" t="s">
        <v>604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152</v>
      </c>
      <c r="AU445" s="19" t="s">
        <v>82</v>
      </c>
    </row>
    <row r="446" s="2" customFormat="1" ht="24.15" customHeight="1">
      <c r="A446" s="40"/>
      <c r="B446" s="41"/>
      <c r="C446" s="258" t="s">
        <v>606</v>
      </c>
      <c r="D446" s="258" t="s">
        <v>174</v>
      </c>
      <c r="E446" s="259" t="s">
        <v>607</v>
      </c>
      <c r="F446" s="260" t="s">
        <v>608</v>
      </c>
      <c r="G446" s="261" t="s">
        <v>201</v>
      </c>
      <c r="H446" s="262">
        <v>6</v>
      </c>
      <c r="I446" s="263"/>
      <c r="J446" s="264">
        <f>ROUND(I446*H446,2)</f>
        <v>0</v>
      </c>
      <c r="K446" s="260" t="s">
        <v>149</v>
      </c>
      <c r="L446" s="265"/>
      <c r="M446" s="266" t="s">
        <v>19</v>
      </c>
      <c r="N446" s="267" t="s">
        <v>43</v>
      </c>
      <c r="O446" s="86"/>
      <c r="P446" s="215">
        <f>O446*H446</f>
        <v>0</v>
      </c>
      <c r="Q446" s="215">
        <v>0.00012</v>
      </c>
      <c r="R446" s="215">
        <f>Q446*H446</f>
        <v>0.00072000000000000005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83</v>
      </c>
      <c r="AT446" s="217" t="s">
        <v>174</v>
      </c>
      <c r="AU446" s="217" t="s">
        <v>82</v>
      </c>
      <c r="AY446" s="19" t="s">
        <v>142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80</v>
      </c>
      <c r="BK446" s="218">
        <f>ROUND(I446*H446,2)</f>
        <v>0</v>
      </c>
      <c r="BL446" s="19" t="s">
        <v>272</v>
      </c>
      <c r="BM446" s="217" t="s">
        <v>609</v>
      </c>
    </row>
    <row r="447" s="2" customFormat="1">
      <c r="A447" s="40"/>
      <c r="B447" s="41"/>
      <c r="C447" s="42"/>
      <c r="D447" s="219" t="s">
        <v>152</v>
      </c>
      <c r="E447" s="42"/>
      <c r="F447" s="220" t="s">
        <v>608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152</v>
      </c>
      <c r="AU447" s="19" t="s">
        <v>82</v>
      </c>
    </row>
    <row r="448" s="2" customFormat="1" ht="24.15" customHeight="1">
      <c r="A448" s="40"/>
      <c r="B448" s="41"/>
      <c r="C448" s="206" t="s">
        <v>610</v>
      </c>
      <c r="D448" s="206" t="s">
        <v>145</v>
      </c>
      <c r="E448" s="207" t="s">
        <v>611</v>
      </c>
      <c r="F448" s="208" t="s">
        <v>612</v>
      </c>
      <c r="G448" s="209" t="s">
        <v>530</v>
      </c>
      <c r="H448" s="210">
        <v>2</v>
      </c>
      <c r="I448" s="211"/>
      <c r="J448" s="212">
        <f>ROUND(I448*H448,2)</f>
        <v>0</v>
      </c>
      <c r="K448" s="208" t="s">
        <v>149</v>
      </c>
      <c r="L448" s="46"/>
      <c r="M448" s="213" t="s">
        <v>19</v>
      </c>
      <c r="N448" s="214" t="s">
        <v>43</v>
      </c>
      <c r="O448" s="86"/>
      <c r="P448" s="215">
        <f>O448*H448</f>
        <v>0</v>
      </c>
      <c r="Q448" s="215">
        <v>0.0018</v>
      </c>
      <c r="R448" s="215">
        <f>Q448*H448</f>
        <v>0.0035999999999999999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272</v>
      </c>
      <c r="AT448" s="217" t="s">
        <v>145</v>
      </c>
      <c r="AU448" s="217" t="s">
        <v>82</v>
      </c>
      <c r="AY448" s="19" t="s">
        <v>142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80</v>
      </c>
      <c r="BK448" s="218">
        <f>ROUND(I448*H448,2)</f>
        <v>0</v>
      </c>
      <c r="BL448" s="19" t="s">
        <v>272</v>
      </c>
      <c r="BM448" s="217" t="s">
        <v>613</v>
      </c>
    </row>
    <row r="449" s="2" customFormat="1">
      <c r="A449" s="40"/>
      <c r="B449" s="41"/>
      <c r="C449" s="42"/>
      <c r="D449" s="219" t="s">
        <v>152</v>
      </c>
      <c r="E449" s="42"/>
      <c r="F449" s="220" t="s">
        <v>614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152</v>
      </c>
      <c r="AU449" s="19" t="s">
        <v>82</v>
      </c>
    </row>
    <row r="450" s="2" customFormat="1">
      <c r="A450" s="40"/>
      <c r="B450" s="41"/>
      <c r="C450" s="42"/>
      <c r="D450" s="224" t="s">
        <v>154</v>
      </c>
      <c r="E450" s="42"/>
      <c r="F450" s="225" t="s">
        <v>615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154</v>
      </c>
      <c r="AU450" s="19" t="s">
        <v>82</v>
      </c>
    </row>
    <row r="451" s="2" customFormat="1" ht="21.75" customHeight="1">
      <c r="A451" s="40"/>
      <c r="B451" s="41"/>
      <c r="C451" s="206" t="s">
        <v>616</v>
      </c>
      <c r="D451" s="206" t="s">
        <v>145</v>
      </c>
      <c r="E451" s="207" t="s">
        <v>617</v>
      </c>
      <c r="F451" s="208" t="s">
        <v>618</v>
      </c>
      <c r="G451" s="209" t="s">
        <v>530</v>
      </c>
      <c r="H451" s="210">
        <v>1</v>
      </c>
      <c r="I451" s="211"/>
      <c r="J451" s="212">
        <f>ROUND(I451*H451,2)</f>
        <v>0</v>
      </c>
      <c r="K451" s="208" t="s">
        <v>149</v>
      </c>
      <c r="L451" s="46"/>
      <c r="M451" s="213" t="s">
        <v>19</v>
      </c>
      <c r="N451" s="214" t="s">
        <v>43</v>
      </c>
      <c r="O451" s="86"/>
      <c r="P451" s="215">
        <f>O451*H451</f>
        <v>0</v>
      </c>
      <c r="Q451" s="215">
        <v>0.0018</v>
      </c>
      <c r="R451" s="215">
        <f>Q451*H451</f>
        <v>0.0018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272</v>
      </c>
      <c r="AT451" s="217" t="s">
        <v>145</v>
      </c>
      <c r="AU451" s="217" t="s">
        <v>82</v>
      </c>
      <c r="AY451" s="19" t="s">
        <v>142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80</v>
      </c>
      <c r="BK451" s="218">
        <f>ROUND(I451*H451,2)</f>
        <v>0</v>
      </c>
      <c r="BL451" s="19" t="s">
        <v>272</v>
      </c>
      <c r="BM451" s="217" t="s">
        <v>619</v>
      </c>
    </row>
    <row r="452" s="2" customFormat="1">
      <c r="A452" s="40"/>
      <c r="B452" s="41"/>
      <c r="C452" s="42"/>
      <c r="D452" s="219" t="s">
        <v>152</v>
      </c>
      <c r="E452" s="42"/>
      <c r="F452" s="220" t="s">
        <v>620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152</v>
      </c>
      <c r="AU452" s="19" t="s">
        <v>82</v>
      </c>
    </row>
    <row r="453" s="2" customFormat="1">
      <c r="A453" s="40"/>
      <c r="B453" s="41"/>
      <c r="C453" s="42"/>
      <c r="D453" s="224" t="s">
        <v>154</v>
      </c>
      <c r="E453" s="42"/>
      <c r="F453" s="225" t="s">
        <v>621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154</v>
      </c>
      <c r="AU453" s="19" t="s">
        <v>82</v>
      </c>
    </row>
    <row r="454" s="2" customFormat="1" ht="24.15" customHeight="1">
      <c r="A454" s="40"/>
      <c r="B454" s="41"/>
      <c r="C454" s="206" t="s">
        <v>622</v>
      </c>
      <c r="D454" s="206" t="s">
        <v>145</v>
      </c>
      <c r="E454" s="207" t="s">
        <v>623</v>
      </c>
      <c r="F454" s="208" t="s">
        <v>624</v>
      </c>
      <c r="G454" s="209" t="s">
        <v>167</v>
      </c>
      <c r="H454" s="210">
        <v>0.040000000000000001</v>
      </c>
      <c r="I454" s="211"/>
      <c r="J454" s="212">
        <f>ROUND(I454*H454,2)</f>
        <v>0</v>
      </c>
      <c r="K454" s="208" t="s">
        <v>149</v>
      </c>
      <c r="L454" s="46"/>
      <c r="M454" s="213" t="s">
        <v>19</v>
      </c>
      <c r="N454" s="214" t="s">
        <v>43</v>
      </c>
      <c r="O454" s="86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272</v>
      </c>
      <c r="AT454" s="217" t="s">
        <v>145</v>
      </c>
      <c r="AU454" s="217" t="s">
        <v>82</v>
      </c>
      <c r="AY454" s="19" t="s">
        <v>142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80</v>
      </c>
      <c r="BK454" s="218">
        <f>ROUND(I454*H454,2)</f>
        <v>0</v>
      </c>
      <c r="BL454" s="19" t="s">
        <v>272</v>
      </c>
      <c r="BM454" s="217" t="s">
        <v>625</v>
      </c>
    </row>
    <row r="455" s="2" customFormat="1">
      <c r="A455" s="40"/>
      <c r="B455" s="41"/>
      <c r="C455" s="42"/>
      <c r="D455" s="219" t="s">
        <v>152</v>
      </c>
      <c r="E455" s="42"/>
      <c r="F455" s="220" t="s">
        <v>626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152</v>
      </c>
      <c r="AU455" s="19" t="s">
        <v>82</v>
      </c>
    </row>
    <row r="456" s="2" customFormat="1">
      <c r="A456" s="40"/>
      <c r="B456" s="41"/>
      <c r="C456" s="42"/>
      <c r="D456" s="224" t="s">
        <v>154</v>
      </c>
      <c r="E456" s="42"/>
      <c r="F456" s="225" t="s">
        <v>627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154</v>
      </c>
      <c r="AU456" s="19" t="s">
        <v>82</v>
      </c>
    </row>
    <row r="457" s="12" customFormat="1" ht="22.8" customHeight="1">
      <c r="A457" s="12"/>
      <c r="B457" s="190"/>
      <c r="C457" s="191"/>
      <c r="D457" s="192" t="s">
        <v>71</v>
      </c>
      <c r="E457" s="204" t="s">
        <v>628</v>
      </c>
      <c r="F457" s="204" t="s">
        <v>629</v>
      </c>
      <c r="G457" s="191"/>
      <c r="H457" s="191"/>
      <c r="I457" s="194"/>
      <c r="J457" s="205">
        <f>BK457</f>
        <v>0</v>
      </c>
      <c r="K457" s="191"/>
      <c r="L457" s="196"/>
      <c r="M457" s="197"/>
      <c r="N457" s="198"/>
      <c r="O457" s="198"/>
      <c r="P457" s="199">
        <f>SUM(P458:P478)</f>
        <v>0</v>
      </c>
      <c r="Q457" s="198"/>
      <c r="R457" s="199">
        <f>SUM(R458:R478)</f>
        <v>0.14140000000000003</v>
      </c>
      <c r="S457" s="198"/>
      <c r="T457" s="200">
        <f>SUM(T458:T478)</f>
        <v>0.050000000000000003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1" t="s">
        <v>82</v>
      </c>
      <c r="AT457" s="202" t="s">
        <v>71</v>
      </c>
      <c r="AU457" s="202" t="s">
        <v>80</v>
      </c>
      <c r="AY457" s="201" t="s">
        <v>142</v>
      </c>
      <c r="BK457" s="203">
        <f>SUM(BK458:BK478)</f>
        <v>0</v>
      </c>
    </row>
    <row r="458" s="2" customFormat="1" ht="21.75" customHeight="1">
      <c r="A458" s="40"/>
      <c r="B458" s="41"/>
      <c r="C458" s="206" t="s">
        <v>630</v>
      </c>
      <c r="D458" s="206" t="s">
        <v>145</v>
      </c>
      <c r="E458" s="207" t="s">
        <v>631</v>
      </c>
      <c r="F458" s="208" t="s">
        <v>632</v>
      </c>
      <c r="G458" s="209" t="s">
        <v>201</v>
      </c>
      <c r="H458" s="210">
        <v>50</v>
      </c>
      <c r="I458" s="211"/>
      <c r="J458" s="212">
        <f>ROUND(I458*H458,2)</f>
        <v>0</v>
      </c>
      <c r="K458" s="208" t="s">
        <v>149</v>
      </c>
      <c r="L458" s="46"/>
      <c r="M458" s="213" t="s">
        <v>19</v>
      </c>
      <c r="N458" s="214" t="s">
        <v>43</v>
      </c>
      <c r="O458" s="86"/>
      <c r="P458" s="215">
        <f>O458*H458</f>
        <v>0</v>
      </c>
      <c r="Q458" s="215">
        <v>2.0000000000000002E-05</v>
      </c>
      <c r="R458" s="215">
        <f>Q458*H458</f>
        <v>0.001</v>
      </c>
      <c r="S458" s="215">
        <v>0.001</v>
      </c>
      <c r="T458" s="216">
        <f>S458*H458</f>
        <v>0.050000000000000003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272</v>
      </c>
      <c r="AT458" s="217" t="s">
        <v>145</v>
      </c>
      <c r="AU458" s="217" t="s">
        <v>82</v>
      </c>
      <c r="AY458" s="19" t="s">
        <v>142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80</v>
      </c>
      <c r="BK458" s="218">
        <f>ROUND(I458*H458,2)</f>
        <v>0</v>
      </c>
      <c r="BL458" s="19" t="s">
        <v>272</v>
      </c>
      <c r="BM458" s="217" t="s">
        <v>633</v>
      </c>
    </row>
    <row r="459" s="2" customFormat="1">
      <c r="A459" s="40"/>
      <c r="B459" s="41"/>
      <c r="C459" s="42"/>
      <c r="D459" s="219" t="s">
        <v>152</v>
      </c>
      <c r="E459" s="42"/>
      <c r="F459" s="220" t="s">
        <v>634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152</v>
      </c>
      <c r="AU459" s="19" t="s">
        <v>82</v>
      </c>
    </row>
    <row r="460" s="2" customFormat="1">
      <c r="A460" s="40"/>
      <c r="B460" s="41"/>
      <c r="C460" s="42"/>
      <c r="D460" s="224" t="s">
        <v>154</v>
      </c>
      <c r="E460" s="42"/>
      <c r="F460" s="225" t="s">
        <v>635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154</v>
      </c>
      <c r="AU460" s="19" t="s">
        <v>82</v>
      </c>
    </row>
    <row r="461" s="2" customFormat="1" ht="24.15" customHeight="1">
      <c r="A461" s="40"/>
      <c r="B461" s="41"/>
      <c r="C461" s="206" t="s">
        <v>636</v>
      </c>
      <c r="D461" s="206" t="s">
        <v>145</v>
      </c>
      <c r="E461" s="207" t="s">
        <v>637</v>
      </c>
      <c r="F461" s="208" t="s">
        <v>638</v>
      </c>
      <c r="G461" s="209" t="s">
        <v>201</v>
      </c>
      <c r="H461" s="210">
        <v>30</v>
      </c>
      <c r="I461" s="211"/>
      <c r="J461" s="212">
        <f>ROUND(I461*H461,2)</f>
        <v>0</v>
      </c>
      <c r="K461" s="208" t="s">
        <v>149</v>
      </c>
      <c r="L461" s="46"/>
      <c r="M461" s="213" t="s">
        <v>19</v>
      </c>
      <c r="N461" s="214" t="s">
        <v>43</v>
      </c>
      <c r="O461" s="86"/>
      <c r="P461" s="215">
        <f>O461*H461</f>
        <v>0</v>
      </c>
      <c r="Q461" s="215">
        <v>0.00148</v>
      </c>
      <c r="R461" s="215">
        <f>Q461*H461</f>
        <v>0.044400000000000002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272</v>
      </c>
      <c r="AT461" s="217" t="s">
        <v>145</v>
      </c>
      <c r="AU461" s="217" t="s">
        <v>82</v>
      </c>
      <c r="AY461" s="19" t="s">
        <v>142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9" t="s">
        <v>80</v>
      </c>
      <c r="BK461" s="218">
        <f>ROUND(I461*H461,2)</f>
        <v>0</v>
      </c>
      <c r="BL461" s="19" t="s">
        <v>272</v>
      </c>
      <c r="BM461" s="217" t="s">
        <v>639</v>
      </c>
    </row>
    <row r="462" s="2" customFormat="1">
      <c r="A462" s="40"/>
      <c r="B462" s="41"/>
      <c r="C462" s="42"/>
      <c r="D462" s="219" t="s">
        <v>152</v>
      </c>
      <c r="E462" s="42"/>
      <c r="F462" s="220" t="s">
        <v>640</v>
      </c>
      <c r="G462" s="42"/>
      <c r="H462" s="42"/>
      <c r="I462" s="221"/>
      <c r="J462" s="42"/>
      <c r="K462" s="42"/>
      <c r="L462" s="46"/>
      <c r="M462" s="222"/>
      <c r="N462" s="22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152</v>
      </c>
      <c r="AU462" s="19" t="s">
        <v>82</v>
      </c>
    </row>
    <row r="463" s="2" customFormat="1">
      <c r="A463" s="40"/>
      <c r="B463" s="41"/>
      <c r="C463" s="42"/>
      <c r="D463" s="224" t="s">
        <v>154</v>
      </c>
      <c r="E463" s="42"/>
      <c r="F463" s="225" t="s">
        <v>641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154</v>
      </c>
      <c r="AU463" s="19" t="s">
        <v>82</v>
      </c>
    </row>
    <row r="464" s="2" customFormat="1" ht="24.15" customHeight="1">
      <c r="A464" s="40"/>
      <c r="B464" s="41"/>
      <c r="C464" s="206" t="s">
        <v>642</v>
      </c>
      <c r="D464" s="206" t="s">
        <v>145</v>
      </c>
      <c r="E464" s="207" t="s">
        <v>643</v>
      </c>
      <c r="F464" s="208" t="s">
        <v>644</v>
      </c>
      <c r="G464" s="209" t="s">
        <v>201</v>
      </c>
      <c r="H464" s="210">
        <v>20</v>
      </c>
      <c r="I464" s="211"/>
      <c r="J464" s="212">
        <f>ROUND(I464*H464,2)</f>
        <v>0</v>
      </c>
      <c r="K464" s="208" t="s">
        <v>149</v>
      </c>
      <c r="L464" s="46"/>
      <c r="M464" s="213" t="s">
        <v>19</v>
      </c>
      <c r="N464" s="214" t="s">
        <v>43</v>
      </c>
      <c r="O464" s="86"/>
      <c r="P464" s="215">
        <f>O464*H464</f>
        <v>0</v>
      </c>
      <c r="Q464" s="215">
        <v>0.00189</v>
      </c>
      <c r="R464" s="215">
        <f>Q464*H464</f>
        <v>0.0378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272</v>
      </c>
      <c r="AT464" s="217" t="s">
        <v>145</v>
      </c>
      <c r="AU464" s="217" t="s">
        <v>82</v>
      </c>
      <c r="AY464" s="19" t="s">
        <v>142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80</v>
      </c>
      <c r="BK464" s="218">
        <f>ROUND(I464*H464,2)</f>
        <v>0</v>
      </c>
      <c r="BL464" s="19" t="s">
        <v>272</v>
      </c>
      <c r="BM464" s="217" t="s">
        <v>645</v>
      </c>
    </row>
    <row r="465" s="2" customFormat="1">
      <c r="A465" s="40"/>
      <c r="B465" s="41"/>
      <c r="C465" s="42"/>
      <c r="D465" s="219" t="s">
        <v>152</v>
      </c>
      <c r="E465" s="42"/>
      <c r="F465" s="220" t="s">
        <v>646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152</v>
      </c>
      <c r="AU465" s="19" t="s">
        <v>82</v>
      </c>
    </row>
    <row r="466" s="2" customFormat="1">
      <c r="A466" s="40"/>
      <c r="B466" s="41"/>
      <c r="C466" s="42"/>
      <c r="D466" s="224" t="s">
        <v>154</v>
      </c>
      <c r="E466" s="42"/>
      <c r="F466" s="225" t="s">
        <v>647</v>
      </c>
      <c r="G466" s="42"/>
      <c r="H466" s="42"/>
      <c r="I466" s="221"/>
      <c r="J466" s="42"/>
      <c r="K466" s="42"/>
      <c r="L466" s="46"/>
      <c r="M466" s="222"/>
      <c r="N466" s="22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154</v>
      </c>
      <c r="AU466" s="19" t="s">
        <v>82</v>
      </c>
    </row>
    <row r="467" s="2" customFormat="1" ht="24.15" customHeight="1">
      <c r="A467" s="40"/>
      <c r="B467" s="41"/>
      <c r="C467" s="206" t="s">
        <v>648</v>
      </c>
      <c r="D467" s="206" t="s">
        <v>145</v>
      </c>
      <c r="E467" s="207" t="s">
        <v>649</v>
      </c>
      <c r="F467" s="208" t="s">
        <v>650</v>
      </c>
      <c r="G467" s="209" t="s">
        <v>201</v>
      </c>
      <c r="H467" s="210">
        <v>20</v>
      </c>
      <c r="I467" s="211"/>
      <c r="J467" s="212">
        <f>ROUND(I467*H467,2)</f>
        <v>0</v>
      </c>
      <c r="K467" s="208" t="s">
        <v>149</v>
      </c>
      <c r="L467" s="46"/>
      <c r="M467" s="213" t="s">
        <v>19</v>
      </c>
      <c r="N467" s="214" t="s">
        <v>43</v>
      </c>
      <c r="O467" s="86"/>
      <c r="P467" s="215">
        <f>O467*H467</f>
        <v>0</v>
      </c>
      <c r="Q467" s="215">
        <v>0.0028400000000000001</v>
      </c>
      <c r="R467" s="215">
        <f>Q467*H467</f>
        <v>0.056800000000000003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272</v>
      </c>
      <c r="AT467" s="217" t="s">
        <v>145</v>
      </c>
      <c r="AU467" s="217" t="s">
        <v>82</v>
      </c>
      <c r="AY467" s="19" t="s">
        <v>142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80</v>
      </c>
      <c r="BK467" s="218">
        <f>ROUND(I467*H467,2)</f>
        <v>0</v>
      </c>
      <c r="BL467" s="19" t="s">
        <v>272</v>
      </c>
      <c r="BM467" s="217" t="s">
        <v>651</v>
      </c>
    </row>
    <row r="468" s="2" customFormat="1">
      <c r="A468" s="40"/>
      <c r="B468" s="41"/>
      <c r="C468" s="42"/>
      <c r="D468" s="219" t="s">
        <v>152</v>
      </c>
      <c r="E468" s="42"/>
      <c r="F468" s="220" t="s">
        <v>652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152</v>
      </c>
      <c r="AU468" s="19" t="s">
        <v>82</v>
      </c>
    </row>
    <row r="469" s="2" customFormat="1">
      <c r="A469" s="40"/>
      <c r="B469" s="41"/>
      <c r="C469" s="42"/>
      <c r="D469" s="224" t="s">
        <v>154</v>
      </c>
      <c r="E469" s="42"/>
      <c r="F469" s="225" t="s">
        <v>653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154</v>
      </c>
      <c r="AU469" s="19" t="s">
        <v>82</v>
      </c>
    </row>
    <row r="470" s="2" customFormat="1" ht="21.75" customHeight="1">
      <c r="A470" s="40"/>
      <c r="B470" s="41"/>
      <c r="C470" s="206" t="s">
        <v>654</v>
      </c>
      <c r="D470" s="206" t="s">
        <v>145</v>
      </c>
      <c r="E470" s="207" t="s">
        <v>655</v>
      </c>
      <c r="F470" s="208" t="s">
        <v>656</v>
      </c>
      <c r="G470" s="209" t="s">
        <v>201</v>
      </c>
      <c r="H470" s="210">
        <v>70</v>
      </c>
      <c r="I470" s="211"/>
      <c r="J470" s="212">
        <f>ROUND(I470*H470,2)</f>
        <v>0</v>
      </c>
      <c r="K470" s="208" t="s">
        <v>149</v>
      </c>
      <c r="L470" s="46"/>
      <c r="M470" s="213" t="s">
        <v>19</v>
      </c>
      <c r="N470" s="214" t="s">
        <v>43</v>
      </c>
      <c r="O470" s="86"/>
      <c r="P470" s="215">
        <f>O470*H470</f>
        <v>0</v>
      </c>
      <c r="Q470" s="215">
        <v>0</v>
      </c>
      <c r="R470" s="215">
        <f>Q470*H470</f>
        <v>0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272</v>
      </c>
      <c r="AT470" s="217" t="s">
        <v>145</v>
      </c>
      <c r="AU470" s="217" t="s">
        <v>82</v>
      </c>
      <c r="AY470" s="19" t="s">
        <v>142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80</v>
      </c>
      <c r="BK470" s="218">
        <f>ROUND(I470*H470,2)</f>
        <v>0</v>
      </c>
      <c r="BL470" s="19" t="s">
        <v>272</v>
      </c>
      <c r="BM470" s="217" t="s">
        <v>657</v>
      </c>
    </row>
    <row r="471" s="2" customFormat="1">
      <c r="A471" s="40"/>
      <c r="B471" s="41"/>
      <c r="C471" s="42"/>
      <c r="D471" s="219" t="s">
        <v>152</v>
      </c>
      <c r="E471" s="42"/>
      <c r="F471" s="220" t="s">
        <v>658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152</v>
      </c>
      <c r="AU471" s="19" t="s">
        <v>82</v>
      </c>
    </row>
    <row r="472" s="2" customFormat="1">
      <c r="A472" s="40"/>
      <c r="B472" s="41"/>
      <c r="C472" s="42"/>
      <c r="D472" s="224" t="s">
        <v>154</v>
      </c>
      <c r="E472" s="42"/>
      <c r="F472" s="225" t="s">
        <v>659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154</v>
      </c>
      <c r="AU472" s="19" t="s">
        <v>82</v>
      </c>
    </row>
    <row r="473" s="2" customFormat="1" ht="21.75" customHeight="1">
      <c r="A473" s="40"/>
      <c r="B473" s="41"/>
      <c r="C473" s="206" t="s">
        <v>660</v>
      </c>
      <c r="D473" s="206" t="s">
        <v>145</v>
      </c>
      <c r="E473" s="207" t="s">
        <v>661</v>
      </c>
      <c r="F473" s="208" t="s">
        <v>662</v>
      </c>
      <c r="G473" s="209" t="s">
        <v>161</v>
      </c>
      <c r="H473" s="210">
        <v>2</v>
      </c>
      <c r="I473" s="211"/>
      <c r="J473" s="212">
        <f>ROUND(I473*H473,2)</f>
        <v>0</v>
      </c>
      <c r="K473" s="208" t="s">
        <v>149</v>
      </c>
      <c r="L473" s="46"/>
      <c r="M473" s="213" t="s">
        <v>19</v>
      </c>
      <c r="N473" s="214" t="s">
        <v>43</v>
      </c>
      <c r="O473" s="86"/>
      <c r="P473" s="215">
        <f>O473*H473</f>
        <v>0</v>
      </c>
      <c r="Q473" s="215">
        <v>0.00069999999999999999</v>
      </c>
      <c r="R473" s="215">
        <f>Q473*H473</f>
        <v>0.0014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272</v>
      </c>
      <c r="AT473" s="217" t="s">
        <v>145</v>
      </c>
      <c r="AU473" s="217" t="s">
        <v>82</v>
      </c>
      <c r="AY473" s="19" t="s">
        <v>142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80</v>
      </c>
      <c r="BK473" s="218">
        <f>ROUND(I473*H473,2)</f>
        <v>0</v>
      </c>
      <c r="BL473" s="19" t="s">
        <v>272</v>
      </c>
      <c r="BM473" s="217" t="s">
        <v>663</v>
      </c>
    </row>
    <row r="474" s="2" customFormat="1">
      <c r="A474" s="40"/>
      <c r="B474" s="41"/>
      <c r="C474" s="42"/>
      <c r="D474" s="219" t="s">
        <v>152</v>
      </c>
      <c r="E474" s="42"/>
      <c r="F474" s="220" t="s">
        <v>664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152</v>
      </c>
      <c r="AU474" s="19" t="s">
        <v>82</v>
      </c>
    </row>
    <row r="475" s="2" customFormat="1">
      <c r="A475" s="40"/>
      <c r="B475" s="41"/>
      <c r="C475" s="42"/>
      <c r="D475" s="224" t="s">
        <v>154</v>
      </c>
      <c r="E475" s="42"/>
      <c r="F475" s="225" t="s">
        <v>665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154</v>
      </c>
      <c r="AU475" s="19" t="s">
        <v>82</v>
      </c>
    </row>
    <row r="476" s="2" customFormat="1" ht="24.15" customHeight="1">
      <c r="A476" s="40"/>
      <c r="B476" s="41"/>
      <c r="C476" s="206" t="s">
        <v>666</v>
      </c>
      <c r="D476" s="206" t="s">
        <v>145</v>
      </c>
      <c r="E476" s="207" t="s">
        <v>667</v>
      </c>
      <c r="F476" s="208" t="s">
        <v>668</v>
      </c>
      <c r="G476" s="209" t="s">
        <v>167</v>
      </c>
      <c r="H476" s="210">
        <v>0.14099999999999999</v>
      </c>
      <c r="I476" s="211"/>
      <c r="J476" s="212">
        <f>ROUND(I476*H476,2)</f>
        <v>0</v>
      </c>
      <c r="K476" s="208" t="s">
        <v>149</v>
      </c>
      <c r="L476" s="46"/>
      <c r="M476" s="213" t="s">
        <v>19</v>
      </c>
      <c r="N476" s="214" t="s">
        <v>43</v>
      </c>
      <c r="O476" s="86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272</v>
      </c>
      <c r="AT476" s="217" t="s">
        <v>145</v>
      </c>
      <c r="AU476" s="217" t="s">
        <v>82</v>
      </c>
      <c r="AY476" s="19" t="s">
        <v>142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80</v>
      </c>
      <c r="BK476" s="218">
        <f>ROUND(I476*H476,2)</f>
        <v>0</v>
      </c>
      <c r="BL476" s="19" t="s">
        <v>272</v>
      </c>
      <c r="BM476" s="217" t="s">
        <v>669</v>
      </c>
    </row>
    <row r="477" s="2" customFormat="1">
      <c r="A477" s="40"/>
      <c r="B477" s="41"/>
      <c r="C477" s="42"/>
      <c r="D477" s="219" t="s">
        <v>152</v>
      </c>
      <c r="E477" s="42"/>
      <c r="F477" s="220" t="s">
        <v>670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152</v>
      </c>
      <c r="AU477" s="19" t="s">
        <v>82</v>
      </c>
    </row>
    <row r="478" s="2" customFormat="1">
      <c r="A478" s="40"/>
      <c r="B478" s="41"/>
      <c r="C478" s="42"/>
      <c r="D478" s="224" t="s">
        <v>154</v>
      </c>
      <c r="E478" s="42"/>
      <c r="F478" s="225" t="s">
        <v>671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154</v>
      </c>
      <c r="AU478" s="19" t="s">
        <v>82</v>
      </c>
    </row>
    <row r="479" s="12" customFormat="1" ht="22.8" customHeight="1">
      <c r="A479" s="12"/>
      <c r="B479" s="190"/>
      <c r="C479" s="191"/>
      <c r="D479" s="192" t="s">
        <v>71</v>
      </c>
      <c r="E479" s="204" t="s">
        <v>672</v>
      </c>
      <c r="F479" s="204" t="s">
        <v>673</v>
      </c>
      <c r="G479" s="191"/>
      <c r="H479" s="191"/>
      <c r="I479" s="194"/>
      <c r="J479" s="205">
        <f>BK479</f>
        <v>0</v>
      </c>
      <c r="K479" s="191"/>
      <c r="L479" s="196"/>
      <c r="M479" s="197"/>
      <c r="N479" s="198"/>
      <c r="O479" s="198"/>
      <c r="P479" s="199">
        <f>SUM(P480:P488)</f>
        <v>0</v>
      </c>
      <c r="Q479" s="198"/>
      <c r="R479" s="199">
        <f>SUM(R480:R488)</f>
        <v>0.0010499999999999999</v>
      </c>
      <c r="S479" s="198"/>
      <c r="T479" s="200">
        <f>SUM(T480:T488)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1" t="s">
        <v>82</v>
      </c>
      <c r="AT479" s="202" t="s">
        <v>71</v>
      </c>
      <c r="AU479" s="202" t="s">
        <v>80</v>
      </c>
      <c r="AY479" s="201" t="s">
        <v>142</v>
      </c>
      <c r="BK479" s="203">
        <f>SUM(BK480:BK488)</f>
        <v>0</v>
      </c>
    </row>
    <row r="480" s="2" customFormat="1" ht="24.15" customHeight="1">
      <c r="A480" s="40"/>
      <c r="B480" s="41"/>
      <c r="C480" s="206" t="s">
        <v>674</v>
      </c>
      <c r="D480" s="206" t="s">
        <v>145</v>
      </c>
      <c r="E480" s="207" t="s">
        <v>675</v>
      </c>
      <c r="F480" s="208" t="s">
        <v>676</v>
      </c>
      <c r="G480" s="209" t="s">
        <v>161</v>
      </c>
      <c r="H480" s="210">
        <v>1</v>
      </c>
      <c r="I480" s="211"/>
      <c r="J480" s="212">
        <f>ROUND(I480*H480,2)</f>
        <v>0</v>
      </c>
      <c r="K480" s="208" t="s">
        <v>149</v>
      </c>
      <c r="L480" s="46"/>
      <c r="M480" s="213" t="s">
        <v>19</v>
      </c>
      <c r="N480" s="214" t="s">
        <v>43</v>
      </c>
      <c r="O480" s="86"/>
      <c r="P480" s="215">
        <f>O480*H480</f>
        <v>0</v>
      </c>
      <c r="Q480" s="215">
        <v>0.00025999999999999998</v>
      </c>
      <c r="R480" s="215">
        <f>Q480*H480</f>
        <v>0.00025999999999999998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272</v>
      </c>
      <c r="AT480" s="217" t="s">
        <v>145</v>
      </c>
      <c r="AU480" s="217" t="s">
        <v>82</v>
      </c>
      <c r="AY480" s="19" t="s">
        <v>142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80</v>
      </c>
      <c r="BK480" s="218">
        <f>ROUND(I480*H480,2)</f>
        <v>0</v>
      </c>
      <c r="BL480" s="19" t="s">
        <v>272</v>
      </c>
      <c r="BM480" s="217" t="s">
        <v>677</v>
      </c>
    </row>
    <row r="481" s="2" customFormat="1">
      <c r="A481" s="40"/>
      <c r="B481" s="41"/>
      <c r="C481" s="42"/>
      <c r="D481" s="219" t="s">
        <v>152</v>
      </c>
      <c r="E481" s="42"/>
      <c r="F481" s="220" t="s">
        <v>678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152</v>
      </c>
      <c r="AU481" s="19" t="s">
        <v>82</v>
      </c>
    </row>
    <row r="482" s="2" customFormat="1">
      <c r="A482" s="40"/>
      <c r="B482" s="41"/>
      <c r="C482" s="42"/>
      <c r="D482" s="224" t="s">
        <v>154</v>
      </c>
      <c r="E482" s="42"/>
      <c r="F482" s="225" t="s">
        <v>679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154</v>
      </c>
      <c r="AU482" s="19" t="s">
        <v>82</v>
      </c>
    </row>
    <row r="483" s="2" customFormat="1" ht="24.15" customHeight="1">
      <c r="A483" s="40"/>
      <c r="B483" s="41"/>
      <c r="C483" s="206" t="s">
        <v>680</v>
      </c>
      <c r="D483" s="206" t="s">
        <v>145</v>
      </c>
      <c r="E483" s="207" t="s">
        <v>681</v>
      </c>
      <c r="F483" s="208" t="s">
        <v>682</v>
      </c>
      <c r="G483" s="209" t="s">
        <v>161</v>
      </c>
      <c r="H483" s="210">
        <v>1</v>
      </c>
      <c r="I483" s="211"/>
      <c r="J483" s="212">
        <f>ROUND(I483*H483,2)</f>
        <v>0</v>
      </c>
      <c r="K483" s="208" t="s">
        <v>149</v>
      </c>
      <c r="L483" s="46"/>
      <c r="M483" s="213" t="s">
        <v>19</v>
      </c>
      <c r="N483" s="214" t="s">
        <v>43</v>
      </c>
      <c r="O483" s="86"/>
      <c r="P483" s="215">
        <f>O483*H483</f>
        <v>0</v>
      </c>
      <c r="Q483" s="215">
        <v>0.00029</v>
      </c>
      <c r="R483" s="215">
        <f>Q483*H483</f>
        <v>0.00029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272</v>
      </c>
      <c r="AT483" s="217" t="s">
        <v>145</v>
      </c>
      <c r="AU483" s="217" t="s">
        <v>82</v>
      </c>
      <c r="AY483" s="19" t="s">
        <v>142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80</v>
      </c>
      <c r="BK483" s="218">
        <f>ROUND(I483*H483,2)</f>
        <v>0</v>
      </c>
      <c r="BL483" s="19" t="s">
        <v>272</v>
      </c>
      <c r="BM483" s="217" t="s">
        <v>683</v>
      </c>
    </row>
    <row r="484" s="2" customFormat="1">
      <c r="A484" s="40"/>
      <c r="B484" s="41"/>
      <c r="C484" s="42"/>
      <c r="D484" s="219" t="s">
        <v>152</v>
      </c>
      <c r="E484" s="42"/>
      <c r="F484" s="220" t="s">
        <v>684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152</v>
      </c>
      <c r="AU484" s="19" t="s">
        <v>82</v>
      </c>
    </row>
    <row r="485" s="2" customFormat="1">
      <c r="A485" s="40"/>
      <c r="B485" s="41"/>
      <c r="C485" s="42"/>
      <c r="D485" s="224" t="s">
        <v>154</v>
      </c>
      <c r="E485" s="42"/>
      <c r="F485" s="225" t="s">
        <v>685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154</v>
      </c>
      <c r="AU485" s="19" t="s">
        <v>82</v>
      </c>
    </row>
    <row r="486" s="2" customFormat="1" ht="21.75" customHeight="1">
      <c r="A486" s="40"/>
      <c r="B486" s="41"/>
      <c r="C486" s="206" t="s">
        <v>686</v>
      </c>
      <c r="D486" s="206" t="s">
        <v>145</v>
      </c>
      <c r="E486" s="207" t="s">
        <v>687</v>
      </c>
      <c r="F486" s="208" t="s">
        <v>688</v>
      </c>
      <c r="G486" s="209" t="s">
        <v>161</v>
      </c>
      <c r="H486" s="210">
        <v>2</v>
      </c>
      <c r="I486" s="211"/>
      <c r="J486" s="212">
        <f>ROUND(I486*H486,2)</f>
        <v>0</v>
      </c>
      <c r="K486" s="208" t="s">
        <v>149</v>
      </c>
      <c r="L486" s="46"/>
      <c r="M486" s="213" t="s">
        <v>19</v>
      </c>
      <c r="N486" s="214" t="s">
        <v>43</v>
      </c>
      <c r="O486" s="86"/>
      <c r="P486" s="215">
        <f>O486*H486</f>
        <v>0</v>
      </c>
      <c r="Q486" s="215">
        <v>0.00025000000000000001</v>
      </c>
      <c r="R486" s="215">
        <f>Q486*H486</f>
        <v>0.00050000000000000001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272</v>
      </c>
      <c r="AT486" s="217" t="s">
        <v>145</v>
      </c>
      <c r="AU486" s="217" t="s">
        <v>82</v>
      </c>
      <c r="AY486" s="19" t="s">
        <v>142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80</v>
      </c>
      <c r="BK486" s="218">
        <f>ROUND(I486*H486,2)</f>
        <v>0</v>
      </c>
      <c r="BL486" s="19" t="s">
        <v>272</v>
      </c>
      <c r="BM486" s="217" t="s">
        <v>689</v>
      </c>
    </row>
    <row r="487" s="2" customFormat="1">
      <c r="A487" s="40"/>
      <c r="B487" s="41"/>
      <c r="C487" s="42"/>
      <c r="D487" s="219" t="s">
        <v>152</v>
      </c>
      <c r="E487" s="42"/>
      <c r="F487" s="220" t="s">
        <v>690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152</v>
      </c>
      <c r="AU487" s="19" t="s">
        <v>82</v>
      </c>
    </row>
    <row r="488" s="2" customFormat="1">
      <c r="A488" s="40"/>
      <c r="B488" s="41"/>
      <c r="C488" s="42"/>
      <c r="D488" s="224" t="s">
        <v>154</v>
      </c>
      <c r="E488" s="42"/>
      <c r="F488" s="225" t="s">
        <v>691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154</v>
      </c>
      <c r="AU488" s="19" t="s">
        <v>82</v>
      </c>
    </row>
    <row r="489" s="12" customFormat="1" ht="22.8" customHeight="1">
      <c r="A489" s="12"/>
      <c r="B489" s="190"/>
      <c r="C489" s="191"/>
      <c r="D489" s="192" t="s">
        <v>71</v>
      </c>
      <c r="E489" s="204" t="s">
        <v>692</v>
      </c>
      <c r="F489" s="204" t="s">
        <v>693</v>
      </c>
      <c r="G489" s="191"/>
      <c r="H489" s="191"/>
      <c r="I489" s="194"/>
      <c r="J489" s="205">
        <f>BK489</f>
        <v>0</v>
      </c>
      <c r="K489" s="191"/>
      <c r="L489" s="196"/>
      <c r="M489" s="197"/>
      <c r="N489" s="198"/>
      <c r="O489" s="198"/>
      <c r="P489" s="199">
        <f>SUM(P490:P501)</f>
        <v>0</v>
      </c>
      <c r="Q489" s="198"/>
      <c r="R489" s="199">
        <f>SUM(R490:R501)</f>
        <v>0.054359999999999999</v>
      </c>
      <c r="S489" s="198"/>
      <c r="T489" s="200">
        <f>SUM(T490:T501)</f>
        <v>0.33320000000000005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1" t="s">
        <v>82</v>
      </c>
      <c r="AT489" s="202" t="s">
        <v>71</v>
      </c>
      <c r="AU489" s="202" t="s">
        <v>80</v>
      </c>
      <c r="AY489" s="201" t="s">
        <v>142</v>
      </c>
      <c r="BK489" s="203">
        <f>SUM(BK490:BK501)</f>
        <v>0</v>
      </c>
    </row>
    <row r="490" s="2" customFormat="1" ht="24.15" customHeight="1">
      <c r="A490" s="40"/>
      <c r="B490" s="41"/>
      <c r="C490" s="206" t="s">
        <v>694</v>
      </c>
      <c r="D490" s="206" t="s">
        <v>145</v>
      </c>
      <c r="E490" s="207" t="s">
        <v>695</v>
      </c>
      <c r="F490" s="208" t="s">
        <v>696</v>
      </c>
      <c r="G490" s="209" t="s">
        <v>161</v>
      </c>
      <c r="H490" s="210">
        <v>4</v>
      </c>
      <c r="I490" s="211"/>
      <c r="J490" s="212">
        <f>ROUND(I490*H490,2)</f>
        <v>0</v>
      </c>
      <c r="K490" s="208" t="s">
        <v>149</v>
      </c>
      <c r="L490" s="46"/>
      <c r="M490" s="213" t="s">
        <v>19</v>
      </c>
      <c r="N490" s="214" t="s">
        <v>43</v>
      </c>
      <c r="O490" s="86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272</v>
      </c>
      <c r="AT490" s="217" t="s">
        <v>145</v>
      </c>
      <c r="AU490" s="217" t="s">
        <v>82</v>
      </c>
      <c r="AY490" s="19" t="s">
        <v>142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80</v>
      </c>
      <c r="BK490" s="218">
        <f>ROUND(I490*H490,2)</f>
        <v>0</v>
      </c>
      <c r="BL490" s="19" t="s">
        <v>272</v>
      </c>
      <c r="BM490" s="217" t="s">
        <v>697</v>
      </c>
    </row>
    <row r="491" s="2" customFormat="1">
      <c r="A491" s="40"/>
      <c r="B491" s="41"/>
      <c r="C491" s="42"/>
      <c r="D491" s="219" t="s">
        <v>152</v>
      </c>
      <c r="E491" s="42"/>
      <c r="F491" s="220" t="s">
        <v>698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152</v>
      </c>
      <c r="AU491" s="19" t="s">
        <v>82</v>
      </c>
    </row>
    <row r="492" s="2" customFormat="1">
      <c r="A492" s="40"/>
      <c r="B492" s="41"/>
      <c r="C492" s="42"/>
      <c r="D492" s="224" t="s">
        <v>154</v>
      </c>
      <c r="E492" s="42"/>
      <c r="F492" s="225" t="s">
        <v>699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154</v>
      </c>
      <c r="AU492" s="19" t="s">
        <v>82</v>
      </c>
    </row>
    <row r="493" s="2" customFormat="1" ht="16.5" customHeight="1">
      <c r="A493" s="40"/>
      <c r="B493" s="41"/>
      <c r="C493" s="206" t="s">
        <v>700</v>
      </c>
      <c r="D493" s="206" t="s">
        <v>145</v>
      </c>
      <c r="E493" s="207" t="s">
        <v>701</v>
      </c>
      <c r="F493" s="208" t="s">
        <v>702</v>
      </c>
      <c r="G493" s="209" t="s">
        <v>191</v>
      </c>
      <c r="H493" s="210">
        <v>14</v>
      </c>
      <c r="I493" s="211"/>
      <c r="J493" s="212">
        <f>ROUND(I493*H493,2)</f>
        <v>0</v>
      </c>
      <c r="K493" s="208" t="s">
        <v>149</v>
      </c>
      <c r="L493" s="46"/>
      <c r="M493" s="213" t="s">
        <v>19</v>
      </c>
      <c r="N493" s="214" t="s">
        <v>43</v>
      </c>
      <c r="O493" s="86"/>
      <c r="P493" s="215">
        <f>O493*H493</f>
        <v>0</v>
      </c>
      <c r="Q493" s="215">
        <v>0</v>
      </c>
      <c r="R493" s="215">
        <f>Q493*H493</f>
        <v>0</v>
      </c>
      <c r="S493" s="215">
        <v>0.023800000000000002</v>
      </c>
      <c r="T493" s="216">
        <f>S493*H493</f>
        <v>0.33320000000000005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272</v>
      </c>
      <c r="AT493" s="217" t="s">
        <v>145</v>
      </c>
      <c r="AU493" s="217" t="s">
        <v>82</v>
      </c>
      <c r="AY493" s="19" t="s">
        <v>142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9" t="s">
        <v>80</v>
      </c>
      <c r="BK493" s="218">
        <f>ROUND(I493*H493,2)</f>
        <v>0</v>
      </c>
      <c r="BL493" s="19" t="s">
        <v>272</v>
      </c>
      <c r="BM493" s="217" t="s">
        <v>703</v>
      </c>
    </row>
    <row r="494" s="2" customFormat="1">
      <c r="A494" s="40"/>
      <c r="B494" s="41"/>
      <c r="C494" s="42"/>
      <c r="D494" s="219" t="s">
        <v>152</v>
      </c>
      <c r="E494" s="42"/>
      <c r="F494" s="220" t="s">
        <v>704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152</v>
      </c>
      <c r="AU494" s="19" t="s">
        <v>82</v>
      </c>
    </row>
    <row r="495" s="2" customFormat="1">
      <c r="A495" s="40"/>
      <c r="B495" s="41"/>
      <c r="C495" s="42"/>
      <c r="D495" s="224" t="s">
        <v>154</v>
      </c>
      <c r="E495" s="42"/>
      <c r="F495" s="225" t="s">
        <v>705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154</v>
      </c>
      <c r="AU495" s="19" t="s">
        <v>82</v>
      </c>
    </row>
    <row r="496" s="2" customFormat="1" ht="37.8" customHeight="1">
      <c r="A496" s="40"/>
      <c r="B496" s="41"/>
      <c r="C496" s="206" t="s">
        <v>706</v>
      </c>
      <c r="D496" s="206" t="s">
        <v>145</v>
      </c>
      <c r="E496" s="207" t="s">
        <v>707</v>
      </c>
      <c r="F496" s="208" t="s">
        <v>708</v>
      </c>
      <c r="G496" s="209" t="s">
        <v>161</v>
      </c>
      <c r="H496" s="210">
        <v>1</v>
      </c>
      <c r="I496" s="211"/>
      <c r="J496" s="212">
        <f>ROUND(I496*H496,2)</f>
        <v>0</v>
      </c>
      <c r="K496" s="208" t="s">
        <v>149</v>
      </c>
      <c r="L496" s="46"/>
      <c r="M496" s="213" t="s">
        <v>19</v>
      </c>
      <c r="N496" s="214" t="s">
        <v>43</v>
      </c>
      <c r="O496" s="86"/>
      <c r="P496" s="215">
        <f>O496*H496</f>
        <v>0</v>
      </c>
      <c r="Q496" s="215">
        <v>0.054359999999999999</v>
      </c>
      <c r="R496" s="215">
        <f>Q496*H496</f>
        <v>0.054359999999999999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272</v>
      </c>
      <c r="AT496" s="217" t="s">
        <v>145</v>
      </c>
      <c r="AU496" s="217" t="s">
        <v>82</v>
      </c>
      <c r="AY496" s="19" t="s">
        <v>142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80</v>
      </c>
      <c r="BK496" s="218">
        <f>ROUND(I496*H496,2)</f>
        <v>0</v>
      </c>
      <c r="BL496" s="19" t="s">
        <v>272</v>
      </c>
      <c r="BM496" s="217" t="s">
        <v>709</v>
      </c>
    </row>
    <row r="497" s="2" customFormat="1">
      <c r="A497" s="40"/>
      <c r="B497" s="41"/>
      <c r="C497" s="42"/>
      <c r="D497" s="219" t="s">
        <v>152</v>
      </c>
      <c r="E497" s="42"/>
      <c r="F497" s="220" t="s">
        <v>710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152</v>
      </c>
      <c r="AU497" s="19" t="s">
        <v>82</v>
      </c>
    </row>
    <row r="498" s="2" customFormat="1">
      <c r="A498" s="40"/>
      <c r="B498" s="41"/>
      <c r="C498" s="42"/>
      <c r="D498" s="224" t="s">
        <v>154</v>
      </c>
      <c r="E498" s="42"/>
      <c r="F498" s="225" t="s">
        <v>711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154</v>
      </c>
      <c r="AU498" s="19" t="s">
        <v>82</v>
      </c>
    </row>
    <row r="499" s="2" customFormat="1" ht="24.15" customHeight="1">
      <c r="A499" s="40"/>
      <c r="B499" s="41"/>
      <c r="C499" s="206" t="s">
        <v>712</v>
      </c>
      <c r="D499" s="206" t="s">
        <v>145</v>
      </c>
      <c r="E499" s="207" t="s">
        <v>713</v>
      </c>
      <c r="F499" s="208" t="s">
        <v>714</v>
      </c>
      <c r="G499" s="209" t="s">
        <v>167</v>
      </c>
      <c r="H499" s="210">
        <v>0.053999999999999999</v>
      </c>
      <c r="I499" s="211"/>
      <c r="J499" s="212">
        <f>ROUND(I499*H499,2)</f>
        <v>0</v>
      </c>
      <c r="K499" s="208" t="s">
        <v>149</v>
      </c>
      <c r="L499" s="46"/>
      <c r="M499" s="213" t="s">
        <v>19</v>
      </c>
      <c r="N499" s="214" t="s">
        <v>43</v>
      </c>
      <c r="O499" s="86"/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272</v>
      </c>
      <c r="AT499" s="217" t="s">
        <v>145</v>
      </c>
      <c r="AU499" s="217" t="s">
        <v>82</v>
      </c>
      <c r="AY499" s="19" t="s">
        <v>142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80</v>
      </c>
      <c r="BK499" s="218">
        <f>ROUND(I499*H499,2)</f>
        <v>0</v>
      </c>
      <c r="BL499" s="19" t="s">
        <v>272</v>
      </c>
      <c r="BM499" s="217" t="s">
        <v>715</v>
      </c>
    </row>
    <row r="500" s="2" customFormat="1">
      <c r="A500" s="40"/>
      <c r="B500" s="41"/>
      <c r="C500" s="42"/>
      <c r="D500" s="219" t="s">
        <v>152</v>
      </c>
      <c r="E500" s="42"/>
      <c r="F500" s="220" t="s">
        <v>716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152</v>
      </c>
      <c r="AU500" s="19" t="s">
        <v>82</v>
      </c>
    </row>
    <row r="501" s="2" customFormat="1">
      <c r="A501" s="40"/>
      <c r="B501" s="41"/>
      <c r="C501" s="42"/>
      <c r="D501" s="224" t="s">
        <v>154</v>
      </c>
      <c r="E501" s="42"/>
      <c r="F501" s="225" t="s">
        <v>717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154</v>
      </c>
      <c r="AU501" s="19" t="s">
        <v>82</v>
      </c>
    </row>
    <row r="502" s="12" customFormat="1" ht="22.8" customHeight="1">
      <c r="A502" s="12"/>
      <c r="B502" s="190"/>
      <c r="C502" s="191"/>
      <c r="D502" s="192" t="s">
        <v>71</v>
      </c>
      <c r="E502" s="204" t="s">
        <v>718</v>
      </c>
      <c r="F502" s="204" t="s">
        <v>719</v>
      </c>
      <c r="G502" s="191"/>
      <c r="H502" s="191"/>
      <c r="I502" s="194"/>
      <c r="J502" s="205">
        <f>BK502</f>
        <v>0</v>
      </c>
      <c r="K502" s="191"/>
      <c r="L502" s="196"/>
      <c r="M502" s="197"/>
      <c r="N502" s="198"/>
      <c r="O502" s="198"/>
      <c r="P502" s="199">
        <f>SUM(P503:P510)</f>
        <v>0</v>
      </c>
      <c r="Q502" s="198"/>
      <c r="R502" s="199">
        <f>SUM(R503:R510)</f>
        <v>0.20069999999999999</v>
      </c>
      <c r="S502" s="198"/>
      <c r="T502" s="200">
        <f>SUM(T503:T510)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01" t="s">
        <v>82</v>
      </c>
      <c r="AT502" s="202" t="s">
        <v>71</v>
      </c>
      <c r="AU502" s="202" t="s">
        <v>80</v>
      </c>
      <c r="AY502" s="201" t="s">
        <v>142</v>
      </c>
      <c r="BK502" s="203">
        <f>SUM(BK503:BK510)</f>
        <v>0</v>
      </c>
    </row>
    <row r="503" s="2" customFormat="1" ht="24.15" customHeight="1">
      <c r="A503" s="40"/>
      <c r="B503" s="41"/>
      <c r="C503" s="206" t="s">
        <v>720</v>
      </c>
      <c r="D503" s="206" t="s">
        <v>145</v>
      </c>
      <c r="E503" s="207" t="s">
        <v>721</v>
      </c>
      <c r="F503" s="208" t="s">
        <v>722</v>
      </c>
      <c r="G503" s="209" t="s">
        <v>191</v>
      </c>
      <c r="H503" s="210">
        <v>2</v>
      </c>
      <c r="I503" s="211"/>
      <c r="J503" s="212">
        <f>ROUND(I503*H503,2)</f>
        <v>0</v>
      </c>
      <c r="K503" s="208" t="s">
        <v>149</v>
      </c>
      <c r="L503" s="46"/>
      <c r="M503" s="213" t="s">
        <v>19</v>
      </c>
      <c r="N503" s="214" t="s">
        <v>43</v>
      </c>
      <c r="O503" s="86"/>
      <c r="P503" s="215">
        <f>O503*H503</f>
        <v>0</v>
      </c>
      <c r="Q503" s="215">
        <v>0.10035</v>
      </c>
      <c r="R503" s="215">
        <f>Q503*H503</f>
        <v>0.20069999999999999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272</v>
      </c>
      <c r="AT503" s="217" t="s">
        <v>145</v>
      </c>
      <c r="AU503" s="217" t="s">
        <v>82</v>
      </c>
      <c r="AY503" s="19" t="s">
        <v>142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80</v>
      </c>
      <c r="BK503" s="218">
        <f>ROUND(I503*H503,2)</f>
        <v>0</v>
      </c>
      <c r="BL503" s="19" t="s">
        <v>272</v>
      </c>
      <c r="BM503" s="217" t="s">
        <v>723</v>
      </c>
    </row>
    <row r="504" s="2" customFormat="1">
      <c r="A504" s="40"/>
      <c r="B504" s="41"/>
      <c r="C504" s="42"/>
      <c r="D504" s="219" t="s">
        <v>152</v>
      </c>
      <c r="E504" s="42"/>
      <c r="F504" s="220" t="s">
        <v>724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152</v>
      </c>
      <c r="AU504" s="19" t="s">
        <v>82</v>
      </c>
    </row>
    <row r="505" s="2" customFormat="1">
      <c r="A505" s="40"/>
      <c r="B505" s="41"/>
      <c r="C505" s="42"/>
      <c r="D505" s="224" t="s">
        <v>154</v>
      </c>
      <c r="E505" s="42"/>
      <c r="F505" s="225" t="s">
        <v>725</v>
      </c>
      <c r="G505" s="42"/>
      <c r="H505" s="42"/>
      <c r="I505" s="221"/>
      <c r="J505" s="42"/>
      <c r="K505" s="42"/>
      <c r="L505" s="46"/>
      <c r="M505" s="222"/>
      <c r="N505" s="22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154</v>
      </c>
      <c r="AU505" s="19" t="s">
        <v>82</v>
      </c>
    </row>
    <row r="506" s="13" customFormat="1">
      <c r="A506" s="13"/>
      <c r="B506" s="226"/>
      <c r="C506" s="227"/>
      <c r="D506" s="219" t="s">
        <v>156</v>
      </c>
      <c r="E506" s="228" t="s">
        <v>19</v>
      </c>
      <c r="F506" s="229" t="s">
        <v>195</v>
      </c>
      <c r="G506" s="227"/>
      <c r="H506" s="228" t="s">
        <v>19</v>
      </c>
      <c r="I506" s="230"/>
      <c r="J506" s="227"/>
      <c r="K506" s="227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156</v>
      </c>
      <c r="AU506" s="235" t="s">
        <v>82</v>
      </c>
      <c r="AV506" s="13" t="s">
        <v>80</v>
      </c>
      <c r="AW506" s="13" t="s">
        <v>33</v>
      </c>
      <c r="AX506" s="13" t="s">
        <v>72</v>
      </c>
      <c r="AY506" s="235" t="s">
        <v>142</v>
      </c>
    </row>
    <row r="507" s="14" customFormat="1">
      <c r="A507" s="14"/>
      <c r="B507" s="236"/>
      <c r="C507" s="237"/>
      <c r="D507" s="219" t="s">
        <v>156</v>
      </c>
      <c r="E507" s="238" t="s">
        <v>19</v>
      </c>
      <c r="F507" s="239" t="s">
        <v>82</v>
      </c>
      <c r="G507" s="237"/>
      <c r="H507" s="240">
        <v>2</v>
      </c>
      <c r="I507" s="241"/>
      <c r="J507" s="237"/>
      <c r="K507" s="237"/>
      <c r="L507" s="242"/>
      <c r="M507" s="243"/>
      <c r="N507" s="244"/>
      <c r="O507" s="244"/>
      <c r="P507" s="244"/>
      <c r="Q507" s="244"/>
      <c r="R507" s="244"/>
      <c r="S507" s="244"/>
      <c r="T507" s="24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6" t="s">
        <v>156</v>
      </c>
      <c r="AU507" s="246" t="s">
        <v>82</v>
      </c>
      <c r="AV507" s="14" t="s">
        <v>82</v>
      </c>
      <c r="AW507" s="14" t="s">
        <v>33</v>
      </c>
      <c r="AX507" s="14" t="s">
        <v>80</v>
      </c>
      <c r="AY507" s="246" t="s">
        <v>142</v>
      </c>
    </row>
    <row r="508" s="2" customFormat="1" ht="24.15" customHeight="1">
      <c r="A508" s="40"/>
      <c r="B508" s="41"/>
      <c r="C508" s="206" t="s">
        <v>726</v>
      </c>
      <c r="D508" s="206" t="s">
        <v>145</v>
      </c>
      <c r="E508" s="207" t="s">
        <v>727</v>
      </c>
      <c r="F508" s="208" t="s">
        <v>728</v>
      </c>
      <c r="G508" s="209" t="s">
        <v>167</v>
      </c>
      <c r="H508" s="210">
        <v>0.20100000000000001</v>
      </c>
      <c r="I508" s="211"/>
      <c r="J508" s="212">
        <f>ROUND(I508*H508,2)</f>
        <v>0</v>
      </c>
      <c r="K508" s="208" t="s">
        <v>149</v>
      </c>
      <c r="L508" s="46"/>
      <c r="M508" s="213" t="s">
        <v>19</v>
      </c>
      <c r="N508" s="214" t="s">
        <v>43</v>
      </c>
      <c r="O508" s="86"/>
      <c r="P508" s="215">
        <f>O508*H508</f>
        <v>0</v>
      </c>
      <c r="Q508" s="215">
        <v>0</v>
      </c>
      <c r="R508" s="215">
        <f>Q508*H508</f>
        <v>0</v>
      </c>
      <c r="S508" s="215">
        <v>0</v>
      </c>
      <c r="T508" s="216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272</v>
      </c>
      <c r="AT508" s="217" t="s">
        <v>145</v>
      </c>
      <c r="AU508" s="217" t="s">
        <v>82</v>
      </c>
      <c r="AY508" s="19" t="s">
        <v>142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9" t="s">
        <v>80</v>
      </c>
      <c r="BK508" s="218">
        <f>ROUND(I508*H508,2)</f>
        <v>0</v>
      </c>
      <c r="BL508" s="19" t="s">
        <v>272</v>
      </c>
      <c r="BM508" s="217" t="s">
        <v>729</v>
      </c>
    </row>
    <row r="509" s="2" customFormat="1">
      <c r="A509" s="40"/>
      <c r="B509" s="41"/>
      <c r="C509" s="42"/>
      <c r="D509" s="219" t="s">
        <v>152</v>
      </c>
      <c r="E509" s="42"/>
      <c r="F509" s="220" t="s">
        <v>730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152</v>
      </c>
      <c r="AU509" s="19" t="s">
        <v>82</v>
      </c>
    </row>
    <row r="510" s="2" customFormat="1">
      <c r="A510" s="40"/>
      <c r="B510" s="41"/>
      <c r="C510" s="42"/>
      <c r="D510" s="224" t="s">
        <v>154</v>
      </c>
      <c r="E510" s="42"/>
      <c r="F510" s="225" t="s">
        <v>731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154</v>
      </c>
      <c r="AU510" s="19" t="s">
        <v>82</v>
      </c>
    </row>
    <row r="511" s="12" customFormat="1" ht="22.8" customHeight="1">
      <c r="A511" s="12"/>
      <c r="B511" s="190"/>
      <c r="C511" s="191"/>
      <c r="D511" s="192" t="s">
        <v>71</v>
      </c>
      <c r="E511" s="204" t="s">
        <v>732</v>
      </c>
      <c r="F511" s="204" t="s">
        <v>733</v>
      </c>
      <c r="G511" s="191"/>
      <c r="H511" s="191"/>
      <c r="I511" s="194"/>
      <c r="J511" s="205">
        <f>BK511</f>
        <v>0</v>
      </c>
      <c r="K511" s="191"/>
      <c r="L511" s="196"/>
      <c r="M511" s="197"/>
      <c r="N511" s="198"/>
      <c r="O511" s="198"/>
      <c r="P511" s="199">
        <f>SUM(P512:P521)</f>
        <v>0</v>
      </c>
      <c r="Q511" s="198"/>
      <c r="R511" s="199">
        <f>SUM(R512:R521)</f>
        <v>0.28828399999999998</v>
      </c>
      <c r="S511" s="198"/>
      <c r="T511" s="200">
        <f>SUM(T512:T521)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01" t="s">
        <v>82</v>
      </c>
      <c r="AT511" s="202" t="s">
        <v>71</v>
      </c>
      <c r="AU511" s="202" t="s">
        <v>80</v>
      </c>
      <c r="AY511" s="201" t="s">
        <v>142</v>
      </c>
      <c r="BK511" s="203">
        <f>SUM(BK512:BK521)</f>
        <v>0</v>
      </c>
    </row>
    <row r="512" s="2" customFormat="1" ht="21.75" customHeight="1">
      <c r="A512" s="40"/>
      <c r="B512" s="41"/>
      <c r="C512" s="206" t="s">
        <v>734</v>
      </c>
      <c r="D512" s="206" t="s">
        <v>145</v>
      </c>
      <c r="E512" s="207" t="s">
        <v>735</v>
      </c>
      <c r="F512" s="208" t="s">
        <v>736</v>
      </c>
      <c r="G512" s="209" t="s">
        <v>201</v>
      </c>
      <c r="H512" s="210">
        <v>19.399999999999999</v>
      </c>
      <c r="I512" s="211"/>
      <c r="J512" s="212">
        <f>ROUND(I512*H512,2)</f>
        <v>0</v>
      </c>
      <c r="K512" s="208" t="s">
        <v>149</v>
      </c>
      <c r="L512" s="46"/>
      <c r="M512" s="213" t="s">
        <v>19</v>
      </c>
      <c r="N512" s="214" t="s">
        <v>43</v>
      </c>
      <c r="O512" s="86"/>
      <c r="P512" s="215">
        <f>O512*H512</f>
        <v>0</v>
      </c>
      <c r="Q512" s="215">
        <v>0.01486</v>
      </c>
      <c r="R512" s="215">
        <f>Q512*H512</f>
        <v>0.28828399999999998</v>
      </c>
      <c r="S512" s="215">
        <v>0</v>
      </c>
      <c r="T512" s="21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7" t="s">
        <v>272</v>
      </c>
      <c r="AT512" s="217" t="s">
        <v>145</v>
      </c>
      <c r="AU512" s="217" t="s">
        <v>82</v>
      </c>
      <c r="AY512" s="19" t="s">
        <v>142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9" t="s">
        <v>80</v>
      </c>
      <c r="BK512" s="218">
        <f>ROUND(I512*H512,2)</f>
        <v>0</v>
      </c>
      <c r="BL512" s="19" t="s">
        <v>272</v>
      </c>
      <c r="BM512" s="217" t="s">
        <v>737</v>
      </c>
    </row>
    <row r="513" s="2" customFormat="1">
      <c r="A513" s="40"/>
      <c r="B513" s="41"/>
      <c r="C513" s="42"/>
      <c r="D513" s="219" t="s">
        <v>152</v>
      </c>
      <c r="E513" s="42"/>
      <c r="F513" s="220" t="s">
        <v>738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152</v>
      </c>
      <c r="AU513" s="19" t="s">
        <v>82</v>
      </c>
    </row>
    <row r="514" s="2" customFormat="1">
      <c r="A514" s="40"/>
      <c r="B514" s="41"/>
      <c r="C514" s="42"/>
      <c r="D514" s="224" t="s">
        <v>154</v>
      </c>
      <c r="E514" s="42"/>
      <c r="F514" s="225" t="s">
        <v>739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154</v>
      </c>
      <c r="AU514" s="19" t="s">
        <v>82</v>
      </c>
    </row>
    <row r="515" s="13" customFormat="1">
      <c r="A515" s="13"/>
      <c r="B515" s="226"/>
      <c r="C515" s="227"/>
      <c r="D515" s="219" t="s">
        <v>156</v>
      </c>
      <c r="E515" s="228" t="s">
        <v>19</v>
      </c>
      <c r="F515" s="229" t="s">
        <v>740</v>
      </c>
      <c r="G515" s="227"/>
      <c r="H515" s="228" t="s">
        <v>19</v>
      </c>
      <c r="I515" s="230"/>
      <c r="J515" s="227"/>
      <c r="K515" s="227"/>
      <c r="L515" s="231"/>
      <c r="M515" s="232"/>
      <c r="N515" s="233"/>
      <c r="O515" s="233"/>
      <c r="P515" s="233"/>
      <c r="Q515" s="233"/>
      <c r="R515" s="233"/>
      <c r="S515" s="233"/>
      <c r="T515" s="23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5" t="s">
        <v>156</v>
      </c>
      <c r="AU515" s="235" t="s">
        <v>82</v>
      </c>
      <c r="AV515" s="13" t="s">
        <v>80</v>
      </c>
      <c r="AW515" s="13" t="s">
        <v>33</v>
      </c>
      <c r="AX515" s="13" t="s">
        <v>72</v>
      </c>
      <c r="AY515" s="235" t="s">
        <v>142</v>
      </c>
    </row>
    <row r="516" s="14" customFormat="1">
      <c r="A516" s="14"/>
      <c r="B516" s="236"/>
      <c r="C516" s="237"/>
      <c r="D516" s="219" t="s">
        <v>156</v>
      </c>
      <c r="E516" s="238" t="s">
        <v>19</v>
      </c>
      <c r="F516" s="239" t="s">
        <v>741</v>
      </c>
      <c r="G516" s="237"/>
      <c r="H516" s="240">
        <v>10</v>
      </c>
      <c r="I516" s="241"/>
      <c r="J516" s="237"/>
      <c r="K516" s="237"/>
      <c r="L516" s="242"/>
      <c r="M516" s="243"/>
      <c r="N516" s="244"/>
      <c r="O516" s="244"/>
      <c r="P516" s="244"/>
      <c r="Q516" s="244"/>
      <c r="R516" s="244"/>
      <c r="S516" s="244"/>
      <c r="T516" s="24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6" t="s">
        <v>156</v>
      </c>
      <c r="AU516" s="246" t="s">
        <v>82</v>
      </c>
      <c r="AV516" s="14" t="s">
        <v>82</v>
      </c>
      <c r="AW516" s="14" t="s">
        <v>33</v>
      </c>
      <c r="AX516" s="14" t="s">
        <v>72</v>
      </c>
      <c r="AY516" s="246" t="s">
        <v>142</v>
      </c>
    </row>
    <row r="517" s="14" customFormat="1">
      <c r="A517" s="14"/>
      <c r="B517" s="236"/>
      <c r="C517" s="237"/>
      <c r="D517" s="219" t="s">
        <v>156</v>
      </c>
      <c r="E517" s="238" t="s">
        <v>19</v>
      </c>
      <c r="F517" s="239" t="s">
        <v>742</v>
      </c>
      <c r="G517" s="237"/>
      <c r="H517" s="240">
        <v>9.4000000000000004</v>
      </c>
      <c r="I517" s="241"/>
      <c r="J517" s="237"/>
      <c r="K517" s="237"/>
      <c r="L517" s="242"/>
      <c r="M517" s="243"/>
      <c r="N517" s="244"/>
      <c r="O517" s="244"/>
      <c r="P517" s="244"/>
      <c r="Q517" s="244"/>
      <c r="R517" s="244"/>
      <c r="S517" s="244"/>
      <c r="T517" s="24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6" t="s">
        <v>156</v>
      </c>
      <c r="AU517" s="246" t="s">
        <v>82</v>
      </c>
      <c r="AV517" s="14" t="s">
        <v>82</v>
      </c>
      <c r="AW517" s="14" t="s">
        <v>33</v>
      </c>
      <c r="AX517" s="14" t="s">
        <v>72</v>
      </c>
      <c r="AY517" s="246" t="s">
        <v>142</v>
      </c>
    </row>
    <row r="518" s="15" customFormat="1">
      <c r="A518" s="15"/>
      <c r="B518" s="247"/>
      <c r="C518" s="248"/>
      <c r="D518" s="219" t="s">
        <v>156</v>
      </c>
      <c r="E518" s="249" t="s">
        <v>19</v>
      </c>
      <c r="F518" s="250" t="s">
        <v>173</v>
      </c>
      <c r="G518" s="248"/>
      <c r="H518" s="251">
        <v>19.399999999999999</v>
      </c>
      <c r="I518" s="252"/>
      <c r="J518" s="248"/>
      <c r="K518" s="248"/>
      <c r="L518" s="253"/>
      <c r="M518" s="254"/>
      <c r="N518" s="255"/>
      <c r="O518" s="255"/>
      <c r="P518" s="255"/>
      <c r="Q518" s="255"/>
      <c r="R518" s="255"/>
      <c r="S518" s="255"/>
      <c r="T518" s="256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57" t="s">
        <v>156</v>
      </c>
      <c r="AU518" s="257" t="s">
        <v>82</v>
      </c>
      <c r="AV518" s="15" t="s">
        <v>150</v>
      </c>
      <c r="AW518" s="15" t="s">
        <v>33</v>
      </c>
      <c r="AX518" s="15" t="s">
        <v>80</v>
      </c>
      <c r="AY518" s="257" t="s">
        <v>142</v>
      </c>
    </row>
    <row r="519" s="2" customFormat="1" ht="24.15" customHeight="1">
      <c r="A519" s="40"/>
      <c r="B519" s="41"/>
      <c r="C519" s="206" t="s">
        <v>743</v>
      </c>
      <c r="D519" s="206" t="s">
        <v>145</v>
      </c>
      <c r="E519" s="207" t="s">
        <v>744</v>
      </c>
      <c r="F519" s="208" t="s">
        <v>745</v>
      </c>
      <c r="G519" s="209" t="s">
        <v>167</v>
      </c>
      <c r="H519" s="210">
        <v>0.28799999999999998</v>
      </c>
      <c r="I519" s="211"/>
      <c r="J519" s="212">
        <f>ROUND(I519*H519,2)</f>
        <v>0</v>
      </c>
      <c r="K519" s="208" t="s">
        <v>149</v>
      </c>
      <c r="L519" s="46"/>
      <c r="M519" s="213" t="s">
        <v>19</v>
      </c>
      <c r="N519" s="214" t="s">
        <v>43</v>
      </c>
      <c r="O519" s="86"/>
      <c r="P519" s="215">
        <f>O519*H519</f>
        <v>0</v>
      </c>
      <c r="Q519" s="215">
        <v>0</v>
      </c>
      <c r="R519" s="215">
        <f>Q519*H519</f>
        <v>0</v>
      </c>
      <c r="S519" s="215">
        <v>0</v>
      </c>
      <c r="T519" s="216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7" t="s">
        <v>272</v>
      </c>
      <c r="AT519" s="217" t="s">
        <v>145</v>
      </c>
      <c r="AU519" s="217" t="s">
        <v>82</v>
      </c>
      <c r="AY519" s="19" t="s">
        <v>142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9" t="s">
        <v>80</v>
      </c>
      <c r="BK519" s="218">
        <f>ROUND(I519*H519,2)</f>
        <v>0</v>
      </c>
      <c r="BL519" s="19" t="s">
        <v>272</v>
      </c>
      <c r="BM519" s="217" t="s">
        <v>746</v>
      </c>
    </row>
    <row r="520" s="2" customFormat="1">
      <c r="A520" s="40"/>
      <c r="B520" s="41"/>
      <c r="C520" s="42"/>
      <c r="D520" s="219" t="s">
        <v>152</v>
      </c>
      <c r="E520" s="42"/>
      <c r="F520" s="220" t="s">
        <v>747</v>
      </c>
      <c r="G520" s="42"/>
      <c r="H520" s="42"/>
      <c r="I520" s="221"/>
      <c r="J520" s="42"/>
      <c r="K520" s="42"/>
      <c r="L520" s="46"/>
      <c r="M520" s="222"/>
      <c r="N520" s="22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152</v>
      </c>
      <c r="AU520" s="19" t="s">
        <v>82</v>
      </c>
    </row>
    <row r="521" s="2" customFormat="1">
      <c r="A521" s="40"/>
      <c r="B521" s="41"/>
      <c r="C521" s="42"/>
      <c r="D521" s="224" t="s">
        <v>154</v>
      </c>
      <c r="E521" s="42"/>
      <c r="F521" s="225" t="s">
        <v>748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154</v>
      </c>
      <c r="AU521" s="19" t="s">
        <v>82</v>
      </c>
    </row>
    <row r="522" s="12" customFormat="1" ht="22.8" customHeight="1">
      <c r="A522" s="12"/>
      <c r="B522" s="190"/>
      <c r="C522" s="191"/>
      <c r="D522" s="192" t="s">
        <v>71</v>
      </c>
      <c r="E522" s="204" t="s">
        <v>749</v>
      </c>
      <c r="F522" s="204" t="s">
        <v>750</v>
      </c>
      <c r="G522" s="191"/>
      <c r="H522" s="191"/>
      <c r="I522" s="194"/>
      <c r="J522" s="205">
        <f>BK522</f>
        <v>0</v>
      </c>
      <c r="K522" s="191"/>
      <c r="L522" s="196"/>
      <c r="M522" s="197"/>
      <c r="N522" s="198"/>
      <c r="O522" s="198"/>
      <c r="P522" s="199">
        <f>SUM(P523:P551)</f>
        <v>0</v>
      </c>
      <c r="Q522" s="198"/>
      <c r="R522" s="199">
        <f>SUM(R523:R551)</f>
        <v>0.055500000000000001</v>
      </c>
      <c r="S522" s="198"/>
      <c r="T522" s="200">
        <f>SUM(T523:T551)</f>
        <v>0.61795999999999995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01" t="s">
        <v>82</v>
      </c>
      <c r="AT522" s="202" t="s">
        <v>71</v>
      </c>
      <c r="AU522" s="202" t="s">
        <v>80</v>
      </c>
      <c r="AY522" s="201" t="s">
        <v>142</v>
      </c>
      <c r="BK522" s="203">
        <f>SUM(BK523:BK551)</f>
        <v>0</v>
      </c>
    </row>
    <row r="523" s="2" customFormat="1" ht="16.5" customHeight="1">
      <c r="A523" s="40"/>
      <c r="B523" s="41"/>
      <c r="C523" s="206" t="s">
        <v>751</v>
      </c>
      <c r="D523" s="206" t="s">
        <v>145</v>
      </c>
      <c r="E523" s="207" t="s">
        <v>752</v>
      </c>
      <c r="F523" s="208" t="s">
        <v>753</v>
      </c>
      <c r="G523" s="209" t="s">
        <v>201</v>
      </c>
      <c r="H523" s="210">
        <v>2</v>
      </c>
      <c r="I523" s="211"/>
      <c r="J523" s="212">
        <f>ROUND(I523*H523,2)</f>
        <v>0</v>
      </c>
      <c r="K523" s="208" t="s">
        <v>149</v>
      </c>
      <c r="L523" s="46"/>
      <c r="M523" s="213" t="s">
        <v>19</v>
      </c>
      <c r="N523" s="214" t="s">
        <v>43</v>
      </c>
      <c r="O523" s="86"/>
      <c r="P523" s="215">
        <f>O523*H523</f>
        <v>0</v>
      </c>
      <c r="Q523" s="215">
        <v>0</v>
      </c>
      <c r="R523" s="215">
        <f>Q523*H523</f>
        <v>0</v>
      </c>
      <c r="S523" s="215">
        <v>0.11248</v>
      </c>
      <c r="T523" s="216">
        <f>S523*H523</f>
        <v>0.22495999999999999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272</v>
      </c>
      <c r="AT523" s="217" t="s">
        <v>145</v>
      </c>
      <c r="AU523" s="217" t="s">
        <v>82</v>
      </c>
      <c r="AY523" s="19" t="s">
        <v>142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9" t="s">
        <v>80</v>
      </c>
      <c r="BK523" s="218">
        <f>ROUND(I523*H523,2)</f>
        <v>0</v>
      </c>
      <c r="BL523" s="19" t="s">
        <v>272</v>
      </c>
      <c r="BM523" s="217" t="s">
        <v>754</v>
      </c>
    </row>
    <row r="524" s="2" customFormat="1">
      <c r="A524" s="40"/>
      <c r="B524" s="41"/>
      <c r="C524" s="42"/>
      <c r="D524" s="219" t="s">
        <v>152</v>
      </c>
      <c r="E524" s="42"/>
      <c r="F524" s="220" t="s">
        <v>755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152</v>
      </c>
      <c r="AU524" s="19" t="s">
        <v>82</v>
      </c>
    </row>
    <row r="525" s="2" customFormat="1">
      <c r="A525" s="40"/>
      <c r="B525" s="41"/>
      <c r="C525" s="42"/>
      <c r="D525" s="224" t="s">
        <v>154</v>
      </c>
      <c r="E525" s="42"/>
      <c r="F525" s="225" t="s">
        <v>756</v>
      </c>
      <c r="G525" s="42"/>
      <c r="H525" s="42"/>
      <c r="I525" s="221"/>
      <c r="J525" s="42"/>
      <c r="K525" s="42"/>
      <c r="L525" s="46"/>
      <c r="M525" s="222"/>
      <c r="N525" s="22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154</v>
      </c>
      <c r="AU525" s="19" t="s">
        <v>82</v>
      </c>
    </row>
    <row r="526" s="2" customFormat="1" ht="16.5" customHeight="1">
      <c r="A526" s="40"/>
      <c r="B526" s="41"/>
      <c r="C526" s="206" t="s">
        <v>757</v>
      </c>
      <c r="D526" s="206" t="s">
        <v>145</v>
      </c>
      <c r="E526" s="207" t="s">
        <v>758</v>
      </c>
      <c r="F526" s="208" t="s">
        <v>759</v>
      </c>
      <c r="G526" s="209" t="s">
        <v>161</v>
      </c>
      <c r="H526" s="210">
        <v>1</v>
      </c>
      <c r="I526" s="211"/>
      <c r="J526" s="212">
        <f>ROUND(I526*H526,2)</f>
        <v>0</v>
      </c>
      <c r="K526" s="208" t="s">
        <v>149</v>
      </c>
      <c r="L526" s="46"/>
      <c r="M526" s="213" t="s">
        <v>19</v>
      </c>
      <c r="N526" s="214" t="s">
        <v>43</v>
      </c>
      <c r="O526" s="86"/>
      <c r="P526" s="215">
        <f>O526*H526</f>
        <v>0</v>
      </c>
      <c r="Q526" s="215">
        <v>0</v>
      </c>
      <c r="R526" s="215">
        <f>Q526*H526</f>
        <v>0</v>
      </c>
      <c r="S526" s="215">
        <v>0.044999999999999998</v>
      </c>
      <c r="T526" s="216">
        <f>S526*H526</f>
        <v>0.044999999999999998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272</v>
      </c>
      <c r="AT526" s="217" t="s">
        <v>145</v>
      </c>
      <c r="AU526" s="217" t="s">
        <v>82</v>
      </c>
      <c r="AY526" s="19" t="s">
        <v>142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80</v>
      </c>
      <c r="BK526" s="218">
        <f>ROUND(I526*H526,2)</f>
        <v>0</v>
      </c>
      <c r="BL526" s="19" t="s">
        <v>272</v>
      </c>
      <c r="BM526" s="217" t="s">
        <v>760</v>
      </c>
    </row>
    <row r="527" s="2" customFormat="1">
      <c r="A527" s="40"/>
      <c r="B527" s="41"/>
      <c r="C527" s="42"/>
      <c r="D527" s="219" t="s">
        <v>152</v>
      </c>
      <c r="E527" s="42"/>
      <c r="F527" s="220" t="s">
        <v>761</v>
      </c>
      <c r="G527" s="42"/>
      <c r="H527" s="42"/>
      <c r="I527" s="221"/>
      <c r="J527" s="42"/>
      <c r="K527" s="42"/>
      <c r="L527" s="46"/>
      <c r="M527" s="222"/>
      <c r="N527" s="22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152</v>
      </c>
      <c r="AU527" s="19" t="s">
        <v>82</v>
      </c>
    </row>
    <row r="528" s="2" customFormat="1">
      <c r="A528" s="40"/>
      <c r="B528" s="41"/>
      <c r="C528" s="42"/>
      <c r="D528" s="224" t="s">
        <v>154</v>
      </c>
      <c r="E528" s="42"/>
      <c r="F528" s="225" t="s">
        <v>762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154</v>
      </c>
      <c r="AU528" s="19" t="s">
        <v>82</v>
      </c>
    </row>
    <row r="529" s="2" customFormat="1" ht="24.15" customHeight="1">
      <c r="A529" s="40"/>
      <c r="B529" s="41"/>
      <c r="C529" s="206" t="s">
        <v>763</v>
      </c>
      <c r="D529" s="206" t="s">
        <v>145</v>
      </c>
      <c r="E529" s="207" t="s">
        <v>764</v>
      </c>
      <c r="F529" s="208" t="s">
        <v>765</v>
      </c>
      <c r="G529" s="209" t="s">
        <v>161</v>
      </c>
      <c r="H529" s="210">
        <v>3</v>
      </c>
      <c r="I529" s="211"/>
      <c r="J529" s="212">
        <f>ROUND(I529*H529,2)</f>
        <v>0</v>
      </c>
      <c r="K529" s="208" t="s">
        <v>149</v>
      </c>
      <c r="L529" s="46"/>
      <c r="M529" s="213" t="s">
        <v>19</v>
      </c>
      <c r="N529" s="214" t="s">
        <v>43</v>
      </c>
      <c r="O529" s="86"/>
      <c r="P529" s="215">
        <f>O529*H529</f>
        <v>0</v>
      </c>
      <c r="Q529" s="215">
        <v>0</v>
      </c>
      <c r="R529" s="215">
        <f>Q529*H529</f>
        <v>0</v>
      </c>
      <c r="S529" s="215">
        <v>0</v>
      </c>
      <c r="T529" s="216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7" t="s">
        <v>272</v>
      </c>
      <c r="AT529" s="217" t="s">
        <v>145</v>
      </c>
      <c r="AU529" s="217" t="s">
        <v>82</v>
      </c>
      <c r="AY529" s="19" t="s">
        <v>142</v>
      </c>
      <c r="BE529" s="218">
        <f>IF(N529="základní",J529,0)</f>
        <v>0</v>
      </c>
      <c r="BF529" s="218">
        <f>IF(N529="snížená",J529,0)</f>
        <v>0</v>
      </c>
      <c r="BG529" s="218">
        <f>IF(N529="zákl. přenesená",J529,0)</f>
        <v>0</v>
      </c>
      <c r="BH529" s="218">
        <f>IF(N529="sníž. přenesená",J529,0)</f>
        <v>0</v>
      </c>
      <c r="BI529" s="218">
        <f>IF(N529="nulová",J529,0)</f>
        <v>0</v>
      </c>
      <c r="BJ529" s="19" t="s">
        <v>80</v>
      </c>
      <c r="BK529" s="218">
        <f>ROUND(I529*H529,2)</f>
        <v>0</v>
      </c>
      <c r="BL529" s="19" t="s">
        <v>272</v>
      </c>
      <c r="BM529" s="217" t="s">
        <v>766</v>
      </c>
    </row>
    <row r="530" s="2" customFormat="1">
      <c r="A530" s="40"/>
      <c r="B530" s="41"/>
      <c r="C530" s="42"/>
      <c r="D530" s="219" t="s">
        <v>152</v>
      </c>
      <c r="E530" s="42"/>
      <c r="F530" s="220" t="s">
        <v>767</v>
      </c>
      <c r="G530" s="42"/>
      <c r="H530" s="42"/>
      <c r="I530" s="221"/>
      <c r="J530" s="42"/>
      <c r="K530" s="42"/>
      <c r="L530" s="46"/>
      <c r="M530" s="222"/>
      <c r="N530" s="223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152</v>
      </c>
      <c r="AU530" s="19" t="s">
        <v>82</v>
      </c>
    </row>
    <row r="531" s="2" customFormat="1">
      <c r="A531" s="40"/>
      <c r="B531" s="41"/>
      <c r="C531" s="42"/>
      <c r="D531" s="224" t="s">
        <v>154</v>
      </c>
      <c r="E531" s="42"/>
      <c r="F531" s="225" t="s">
        <v>768</v>
      </c>
      <c r="G531" s="42"/>
      <c r="H531" s="42"/>
      <c r="I531" s="221"/>
      <c r="J531" s="42"/>
      <c r="K531" s="42"/>
      <c r="L531" s="46"/>
      <c r="M531" s="222"/>
      <c r="N531" s="223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154</v>
      </c>
      <c r="AU531" s="19" t="s">
        <v>82</v>
      </c>
    </row>
    <row r="532" s="2" customFormat="1" ht="24.15" customHeight="1">
      <c r="A532" s="40"/>
      <c r="B532" s="41"/>
      <c r="C532" s="258" t="s">
        <v>769</v>
      </c>
      <c r="D532" s="258" t="s">
        <v>174</v>
      </c>
      <c r="E532" s="259" t="s">
        <v>770</v>
      </c>
      <c r="F532" s="260" t="s">
        <v>771</v>
      </c>
      <c r="G532" s="261" t="s">
        <v>161</v>
      </c>
      <c r="H532" s="262">
        <v>3</v>
      </c>
      <c r="I532" s="263"/>
      <c r="J532" s="264">
        <f>ROUND(I532*H532,2)</f>
        <v>0</v>
      </c>
      <c r="K532" s="260" t="s">
        <v>149</v>
      </c>
      <c r="L532" s="265"/>
      <c r="M532" s="266" t="s">
        <v>19</v>
      </c>
      <c r="N532" s="267" t="s">
        <v>43</v>
      </c>
      <c r="O532" s="86"/>
      <c r="P532" s="215">
        <f>O532*H532</f>
        <v>0</v>
      </c>
      <c r="Q532" s="215">
        <v>0.016</v>
      </c>
      <c r="R532" s="215">
        <f>Q532*H532</f>
        <v>0.048000000000000001</v>
      </c>
      <c r="S532" s="215">
        <v>0</v>
      </c>
      <c r="T532" s="216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7" t="s">
        <v>83</v>
      </c>
      <c r="AT532" s="217" t="s">
        <v>174</v>
      </c>
      <c r="AU532" s="217" t="s">
        <v>82</v>
      </c>
      <c r="AY532" s="19" t="s">
        <v>142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9" t="s">
        <v>80</v>
      </c>
      <c r="BK532" s="218">
        <f>ROUND(I532*H532,2)</f>
        <v>0</v>
      </c>
      <c r="BL532" s="19" t="s">
        <v>272</v>
      </c>
      <c r="BM532" s="217" t="s">
        <v>772</v>
      </c>
    </row>
    <row r="533" s="2" customFormat="1">
      <c r="A533" s="40"/>
      <c r="B533" s="41"/>
      <c r="C533" s="42"/>
      <c r="D533" s="219" t="s">
        <v>152</v>
      </c>
      <c r="E533" s="42"/>
      <c r="F533" s="220" t="s">
        <v>771</v>
      </c>
      <c r="G533" s="42"/>
      <c r="H533" s="42"/>
      <c r="I533" s="221"/>
      <c r="J533" s="42"/>
      <c r="K533" s="42"/>
      <c r="L533" s="46"/>
      <c r="M533" s="222"/>
      <c r="N533" s="223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152</v>
      </c>
      <c r="AU533" s="19" t="s">
        <v>82</v>
      </c>
    </row>
    <row r="534" s="2" customFormat="1" ht="16.5" customHeight="1">
      <c r="A534" s="40"/>
      <c r="B534" s="41"/>
      <c r="C534" s="206" t="s">
        <v>773</v>
      </c>
      <c r="D534" s="206" t="s">
        <v>145</v>
      </c>
      <c r="E534" s="207" t="s">
        <v>774</v>
      </c>
      <c r="F534" s="208" t="s">
        <v>775</v>
      </c>
      <c r="G534" s="209" t="s">
        <v>161</v>
      </c>
      <c r="H534" s="210">
        <v>3</v>
      </c>
      <c r="I534" s="211"/>
      <c r="J534" s="212">
        <f>ROUND(I534*H534,2)</f>
        <v>0</v>
      </c>
      <c r="K534" s="208" t="s">
        <v>149</v>
      </c>
      <c r="L534" s="46"/>
      <c r="M534" s="213" t="s">
        <v>19</v>
      </c>
      <c r="N534" s="214" t="s">
        <v>43</v>
      </c>
      <c r="O534" s="86"/>
      <c r="P534" s="215">
        <f>O534*H534</f>
        <v>0</v>
      </c>
      <c r="Q534" s="215">
        <v>0</v>
      </c>
      <c r="R534" s="215">
        <f>Q534*H534</f>
        <v>0</v>
      </c>
      <c r="S534" s="215">
        <v>0</v>
      </c>
      <c r="T534" s="21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272</v>
      </c>
      <c r="AT534" s="217" t="s">
        <v>145</v>
      </c>
      <c r="AU534" s="217" t="s">
        <v>82</v>
      </c>
      <c r="AY534" s="19" t="s">
        <v>142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9" t="s">
        <v>80</v>
      </c>
      <c r="BK534" s="218">
        <f>ROUND(I534*H534,2)</f>
        <v>0</v>
      </c>
      <c r="BL534" s="19" t="s">
        <v>272</v>
      </c>
      <c r="BM534" s="217" t="s">
        <v>776</v>
      </c>
    </row>
    <row r="535" s="2" customFormat="1">
      <c r="A535" s="40"/>
      <c r="B535" s="41"/>
      <c r="C535" s="42"/>
      <c r="D535" s="219" t="s">
        <v>152</v>
      </c>
      <c r="E535" s="42"/>
      <c r="F535" s="220" t="s">
        <v>777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152</v>
      </c>
      <c r="AU535" s="19" t="s">
        <v>82</v>
      </c>
    </row>
    <row r="536" s="2" customFormat="1">
      <c r="A536" s="40"/>
      <c r="B536" s="41"/>
      <c r="C536" s="42"/>
      <c r="D536" s="224" t="s">
        <v>154</v>
      </c>
      <c r="E536" s="42"/>
      <c r="F536" s="225" t="s">
        <v>778</v>
      </c>
      <c r="G536" s="42"/>
      <c r="H536" s="42"/>
      <c r="I536" s="221"/>
      <c r="J536" s="42"/>
      <c r="K536" s="42"/>
      <c r="L536" s="46"/>
      <c r="M536" s="222"/>
      <c r="N536" s="22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154</v>
      </c>
      <c r="AU536" s="19" t="s">
        <v>82</v>
      </c>
    </row>
    <row r="537" s="2" customFormat="1" ht="24.15" customHeight="1">
      <c r="A537" s="40"/>
      <c r="B537" s="41"/>
      <c r="C537" s="258" t="s">
        <v>779</v>
      </c>
      <c r="D537" s="258" t="s">
        <v>174</v>
      </c>
      <c r="E537" s="259" t="s">
        <v>780</v>
      </c>
      <c r="F537" s="260" t="s">
        <v>781</v>
      </c>
      <c r="G537" s="261" t="s">
        <v>161</v>
      </c>
      <c r="H537" s="262">
        <v>3</v>
      </c>
      <c r="I537" s="263"/>
      <c r="J537" s="264">
        <f>ROUND(I537*H537,2)</f>
        <v>0</v>
      </c>
      <c r="K537" s="260" t="s">
        <v>149</v>
      </c>
      <c r="L537" s="265"/>
      <c r="M537" s="266" t="s">
        <v>19</v>
      </c>
      <c r="N537" s="267" t="s">
        <v>43</v>
      </c>
      <c r="O537" s="86"/>
      <c r="P537" s="215">
        <f>O537*H537</f>
        <v>0</v>
      </c>
      <c r="Q537" s="215">
        <v>0.00014999999999999999</v>
      </c>
      <c r="R537" s="215">
        <f>Q537*H537</f>
        <v>0.00044999999999999999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83</v>
      </c>
      <c r="AT537" s="217" t="s">
        <v>174</v>
      </c>
      <c r="AU537" s="217" t="s">
        <v>82</v>
      </c>
      <c r="AY537" s="19" t="s">
        <v>142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80</v>
      </c>
      <c r="BK537" s="218">
        <f>ROUND(I537*H537,2)</f>
        <v>0</v>
      </c>
      <c r="BL537" s="19" t="s">
        <v>272</v>
      </c>
      <c r="BM537" s="217" t="s">
        <v>782</v>
      </c>
    </row>
    <row r="538" s="2" customFormat="1">
      <c r="A538" s="40"/>
      <c r="B538" s="41"/>
      <c r="C538" s="42"/>
      <c r="D538" s="219" t="s">
        <v>152</v>
      </c>
      <c r="E538" s="42"/>
      <c r="F538" s="220" t="s">
        <v>781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152</v>
      </c>
      <c r="AU538" s="19" t="s">
        <v>82</v>
      </c>
    </row>
    <row r="539" s="2" customFormat="1" ht="16.5" customHeight="1">
      <c r="A539" s="40"/>
      <c r="B539" s="41"/>
      <c r="C539" s="258" t="s">
        <v>783</v>
      </c>
      <c r="D539" s="258" t="s">
        <v>174</v>
      </c>
      <c r="E539" s="259" t="s">
        <v>784</v>
      </c>
      <c r="F539" s="260" t="s">
        <v>785</v>
      </c>
      <c r="G539" s="261" t="s">
        <v>161</v>
      </c>
      <c r="H539" s="262">
        <v>3</v>
      </c>
      <c r="I539" s="263"/>
      <c r="J539" s="264">
        <f>ROUND(I539*H539,2)</f>
        <v>0</v>
      </c>
      <c r="K539" s="260" t="s">
        <v>149</v>
      </c>
      <c r="L539" s="265"/>
      <c r="M539" s="266" t="s">
        <v>19</v>
      </c>
      <c r="N539" s="267" t="s">
        <v>43</v>
      </c>
      <c r="O539" s="86"/>
      <c r="P539" s="215">
        <f>O539*H539</f>
        <v>0</v>
      </c>
      <c r="Q539" s="215">
        <v>0.00014999999999999999</v>
      </c>
      <c r="R539" s="215">
        <f>Q539*H539</f>
        <v>0.00044999999999999999</v>
      </c>
      <c r="S539" s="215">
        <v>0</v>
      </c>
      <c r="T539" s="216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7" t="s">
        <v>83</v>
      </c>
      <c r="AT539" s="217" t="s">
        <v>174</v>
      </c>
      <c r="AU539" s="217" t="s">
        <v>82</v>
      </c>
      <c r="AY539" s="19" t="s">
        <v>142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9" t="s">
        <v>80</v>
      </c>
      <c r="BK539" s="218">
        <f>ROUND(I539*H539,2)</f>
        <v>0</v>
      </c>
      <c r="BL539" s="19" t="s">
        <v>272</v>
      </c>
      <c r="BM539" s="217" t="s">
        <v>786</v>
      </c>
    </row>
    <row r="540" s="2" customFormat="1">
      <c r="A540" s="40"/>
      <c r="B540" s="41"/>
      <c r="C540" s="42"/>
      <c r="D540" s="219" t="s">
        <v>152</v>
      </c>
      <c r="E540" s="42"/>
      <c r="F540" s="220" t="s">
        <v>787</v>
      </c>
      <c r="G540" s="42"/>
      <c r="H540" s="42"/>
      <c r="I540" s="221"/>
      <c r="J540" s="42"/>
      <c r="K540" s="42"/>
      <c r="L540" s="46"/>
      <c r="M540" s="222"/>
      <c r="N540" s="223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152</v>
      </c>
      <c r="AU540" s="19" t="s">
        <v>82</v>
      </c>
    </row>
    <row r="541" s="2" customFormat="1" ht="21.75" customHeight="1">
      <c r="A541" s="40"/>
      <c r="B541" s="41"/>
      <c r="C541" s="206" t="s">
        <v>788</v>
      </c>
      <c r="D541" s="206" t="s">
        <v>145</v>
      </c>
      <c r="E541" s="207" t="s">
        <v>789</v>
      </c>
      <c r="F541" s="208" t="s">
        <v>790</v>
      </c>
      <c r="G541" s="209" t="s">
        <v>161</v>
      </c>
      <c r="H541" s="210">
        <v>3</v>
      </c>
      <c r="I541" s="211"/>
      <c r="J541" s="212">
        <f>ROUND(I541*H541,2)</f>
        <v>0</v>
      </c>
      <c r="K541" s="208" t="s">
        <v>149</v>
      </c>
      <c r="L541" s="46"/>
      <c r="M541" s="213" t="s">
        <v>19</v>
      </c>
      <c r="N541" s="214" t="s">
        <v>43</v>
      </c>
      <c r="O541" s="86"/>
      <c r="P541" s="215">
        <f>O541*H541</f>
        <v>0</v>
      </c>
      <c r="Q541" s="215">
        <v>0</v>
      </c>
      <c r="R541" s="215">
        <f>Q541*H541</f>
        <v>0</v>
      </c>
      <c r="S541" s="215">
        <v>0</v>
      </c>
      <c r="T541" s="216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7" t="s">
        <v>272</v>
      </c>
      <c r="AT541" s="217" t="s">
        <v>145</v>
      </c>
      <c r="AU541" s="217" t="s">
        <v>82</v>
      </c>
      <c r="AY541" s="19" t="s">
        <v>142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9" t="s">
        <v>80</v>
      </c>
      <c r="BK541" s="218">
        <f>ROUND(I541*H541,2)</f>
        <v>0</v>
      </c>
      <c r="BL541" s="19" t="s">
        <v>272</v>
      </c>
      <c r="BM541" s="217" t="s">
        <v>791</v>
      </c>
    </row>
    <row r="542" s="2" customFormat="1">
      <c r="A542" s="40"/>
      <c r="B542" s="41"/>
      <c r="C542" s="42"/>
      <c r="D542" s="219" t="s">
        <v>152</v>
      </c>
      <c r="E542" s="42"/>
      <c r="F542" s="220" t="s">
        <v>792</v>
      </c>
      <c r="G542" s="42"/>
      <c r="H542" s="42"/>
      <c r="I542" s="221"/>
      <c r="J542" s="42"/>
      <c r="K542" s="42"/>
      <c r="L542" s="46"/>
      <c r="M542" s="222"/>
      <c r="N542" s="223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152</v>
      </c>
      <c r="AU542" s="19" t="s">
        <v>82</v>
      </c>
    </row>
    <row r="543" s="2" customFormat="1">
      <c r="A543" s="40"/>
      <c r="B543" s="41"/>
      <c r="C543" s="42"/>
      <c r="D543" s="224" t="s">
        <v>154</v>
      </c>
      <c r="E543" s="42"/>
      <c r="F543" s="225" t="s">
        <v>793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154</v>
      </c>
      <c r="AU543" s="19" t="s">
        <v>82</v>
      </c>
    </row>
    <row r="544" s="2" customFormat="1" ht="16.5" customHeight="1">
      <c r="A544" s="40"/>
      <c r="B544" s="41"/>
      <c r="C544" s="258" t="s">
        <v>794</v>
      </c>
      <c r="D544" s="258" t="s">
        <v>174</v>
      </c>
      <c r="E544" s="259" t="s">
        <v>795</v>
      </c>
      <c r="F544" s="260" t="s">
        <v>796</v>
      </c>
      <c r="G544" s="261" t="s">
        <v>161</v>
      </c>
      <c r="H544" s="262">
        <v>3</v>
      </c>
      <c r="I544" s="263"/>
      <c r="J544" s="264">
        <f>ROUND(I544*H544,2)</f>
        <v>0</v>
      </c>
      <c r="K544" s="260" t="s">
        <v>149</v>
      </c>
      <c r="L544" s="265"/>
      <c r="M544" s="266" t="s">
        <v>19</v>
      </c>
      <c r="N544" s="267" t="s">
        <v>43</v>
      </c>
      <c r="O544" s="86"/>
      <c r="P544" s="215">
        <f>O544*H544</f>
        <v>0</v>
      </c>
      <c r="Q544" s="215">
        <v>0.0022000000000000001</v>
      </c>
      <c r="R544" s="215">
        <f>Q544*H544</f>
        <v>0.0066</v>
      </c>
      <c r="S544" s="215">
        <v>0</v>
      </c>
      <c r="T544" s="216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7" t="s">
        <v>83</v>
      </c>
      <c r="AT544" s="217" t="s">
        <v>174</v>
      </c>
      <c r="AU544" s="217" t="s">
        <v>82</v>
      </c>
      <c r="AY544" s="19" t="s">
        <v>142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9" t="s">
        <v>80</v>
      </c>
      <c r="BK544" s="218">
        <f>ROUND(I544*H544,2)</f>
        <v>0</v>
      </c>
      <c r="BL544" s="19" t="s">
        <v>272</v>
      </c>
      <c r="BM544" s="217" t="s">
        <v>797</v>
      </c>
    </row>
    <row r="545" s="2" customFormat="1">
      <c r="A545" s="40"/>
      <c r="B545" s="41"/>
      <c r="C545" s="42"/>
      <c r="D545" s="219" t="s">
        <v>152</v>
      </c>
      <c r="E545" s="42"/>
      <c r="F545" s="220" t="s">
        <v>796</v>
      </c>
      <c r="G545" s="42"/>
      <c r="H545" s="42"/>
      <c r="I545" s="221"/>
      <c r="J545" s="42"/>
      <c r="K545" s="42"/>
      <c r="L545" s="46"/>
      <c r="M545" s="222"/>
      <c r="N545" s="223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152</v>
      </c>
      <c r="AU545" s="19" t="s">
        <v>82</v>
      </c>
    </row>
    <row r="546" s="2" customFormat="1" ht="24.15" customHeight="1">
      <c r="A546" s="40"/>
      <c r="B546" s="41"/>
      <c r="C546" s="206" t="s">
        <v>798</v>
      </c>
      <c r="D546" s="206" t="s">
        <v>145</v>
      </c>
      <c r="E546" s="207" t="s">
        <v>799</v>
      </c>
      <c r="F546" s="208" t="s">
        <v>800</v>
      </c>
      <c r="G546" s="209" t="s">
        <v>161</v>
      </c>
      <c r="H546" s="210">
        <v>2</v>
      </c>
      <c r="I546" s="211"/>
      <c r="J546" s="212">
        <f>ROUND(I546*H546,2)</f>
        <v>0</v>
      </c>
      <c r="K546" s="208" t="s">
        <v>149</v>
      </c>
      <c r="L546" s="46"/>
      <c r="M546" s="213" t="s">
        <v>19</v>
      </c>
      <c r="N546" s="214" t="s">
        <v>43</v>
      </c>
      <c r="O546" s="86"/>
      <c r="P546" s="215">
        <f>O546*H546</f>
        <v>0</v>
      </c>
      <c r="Q546" s="215">
        <v>0</v>
      </c>
      <c r="R546" s="215">
        <f>Q546*H546</f>
        <v>0</v>
      </c>
      <c r="S546" s="215">
        <v>0.17399999999999999</v>
      </c>
      <c r="T546" s="216">
        <f>S546*H546</f>
        <v>0.34799999999999998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7" t="s">
        <v>272</v>
      </c>
      <c r="AT546" s="217" t="s">
        <v>145</v>
      </c>
      <c r="AU546" s="217" t="s">
        <v>82</v>
      </c>
      <c r="AY546" s="19" t="s">
        <v>142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9" t="s">
        <v>80</v>
      </c>
      <c r="BK546" s="218">
        <f>ROUND(I546*H546,2)</f>
        <v>0</v>
      </c>
      <c r="BL546" s="19" t="s">
        <v>272</v>
      </c>
      <c r="BM546" s="217" t="s">
        <v>801</v>
      </c>
    </row>
    <row r="547" s="2" customFormat="1">
      <c r="A547" s="40"/>
      <c r="B547" s="41"/>
      <c r="C547" s="42"/>
      <c r="D547" s="219" t="s">
        <v>152</v>
      </c>
      <c r="E547" s="42"/>
      <c r="F547" s="220" t="s">
        <v>802</v>
      </c>
      <c r="G547" s="42"/>
      <c r="H547" s="42"/>
      <c r="I547" s="221"/>
      <c r="J547" s="42"/>
      <c r="K547" s="42"/>
      <c r="L547" s="46"/>
      <c r="M547" s="222"/>
      <c r="N547" s="223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152</v>
      </c>
      <c r="AU547" s="19" t="s">
        <v>82</v>
      </c>
    </row>
    <row r="548" s="2" customFormat="1">
      <c r="A548" s="40"/>
      <c r="B548" s="41"/>
      <c r="C548" s="42"/>
      <c r="D548" s="224" t="s">
        <v>154</v>
      </c>
      <c r="E548" s="42"/>
      <c r="F548" s="225" t="s">
        <v>803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154</v>
      </c>
      <c r="AU548" s="19" t="s">
        <v>82</v>
      </c>
    </row>
    <row r="549" s="2" customFormat="1" ht="24.15" customHeight="1">
      <c r="A549" s="40"/>
      <c r="B549" s="41"/>
      <c r="C549" s="206" t="s">
        <v>804</v>
      </c>
      <c r="D549" s="206" t="s">
        <v>145</v>
      </c>
      <c r="E549" s="207" t="s">
        <v>805</v>
      </c>
      <c r="F549" s="208" t="s">
        <v>806</v>
      </c>
      <c r="G549" s="209" t="s">
        <v>483</v>
      </c>
      <c r="H549" s="268"/>
      <c r="I549" s="211"/>
      <c r="J549" s="212">
        <f>ROUND(I549*H549,2)</f>
        <v>0</v>
      </c>
      <c r="K549" s="208" t="s">
        <v>149</v>
      </c>
      <c r="L549" s="46"/>
      <c r="M549" s="213" t="s">
        <v>19</v>
      </c>
      <c r="N549" s="214" t="s">
        <v>43</v>
      </c>
      <c r="O549" s="86"/>
      <c r="P549" s="215">
        <f>O549*H549</f>
        <v>0</v>
      </c>
      <c r="Q549" s="215">
        <v>0</v>
      </c>
      <c r="R549" s="215">
        <f>Q549*H549</f>
        <v>0</v>
      </c>
      <c r="S549" s="215">
        <v>0</v>
      </c>
      <c r="T549" s="216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7" t="s">
        <v>272</v>
      </c>
      <c r="AT549" s="217" t="s">
        <v>145</v>
      </c>
      <c r="AU549" s="217" t="s">
        <v>82</v>
      </c>
      <c r="AY549" s="19" t="s">
        <v>142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19" t="s">
        <v>80</v>
      </c>
      <c r="BK549" s="218">
        <f>ROUND(I549*H549,2)</f>
        <v>0</v>
      </c>
      <c r="BL549" s="19" t="s">
        <v>272</v>
      </c>
      <c r="BM549" s="217" t="s">
        <v>807</v>
      </c>
    </row>
    <row r="550" s="2" customFormat="1">
      <c r="A550" s="40"/>
      <c r="B550" s="41"/>
      <c r="C550" s="42"/>
      <c r="D550" s="219" t="s">
        <v>152</v>
      </c>
      <c r="E550" s="42"/>
      <c r="F550" s="220" t="s">
        <v>808</v>
      </c>
      <c r="G550" s="42"/>
      <c r="H550" s="42"/>
      <c r="I550" s="221"/>
      <c r="J550" s="42"/>
      <c r="K550" s="42"/>
      <c r="L550" s="46"/>
      <c r="M550" s="222"/>
      <c r="N550" s="223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152</v>
      </c>
      <c r="AU550" s="19" t="s">
        <v>82</v>
      </c>
    </row>
    <row r="551" s="2" customFormat="1">
      <c r="A551" s="40"/>
      <c r="B551" s="41"/>
      <c r="C551" s="42"/>
      <c r="D551" s="224" t="s">
        <v>154</v>
      </c>
      <c r="E551" s="42"/>
      <c r="F551" s="225" t="s">
        <v>809</v>
      </c>
      <c r="G551" s="42"/>
      <c r="H551" s="42"/>
      <c r="I551" s="221"/>
      <c r="J551" s="42"/>
      <c r="K551" s="42"/>
      <c r="L551" s="46"/>
      <c r="M551" s="222"/>
      <c r="N551" s="22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154</v>
      </c>
      <c r="AU551" s="19" t="s">
        <v>82</v>
      </c>
    </row>
    <row r="552" s="12" customFormat="1" ht="22.8" customHeight="1">
      <c r="A552" s="12"/>
      <c r="B552" s="190"/>
      <c r="C552" s="191"/>
      <c r="D552" s="192" t="s">
        <v>71</v>
      </c>
      <c r="E552" s="204" t="s">
        <v>810</v>
      </c>
      <c r="F552" s="204" t="s">
        <v>811</v>
      </c>
      <c r="G552" s="191"/>
      <c r="H552" s="191"/>
      <c r="I552" s="194"/>
      <c r="J552" s="205">
        <f>BK552</f>
        <v>0</v>
      </c>
      <c r="K552" s="191"/>
      <c r="L552" s="196"/>
      <c r="M552" s="197"/>
      <c r="N552" s="198"/>
      <c r="O552" s="198"/>
      <c r="P552" s="199">
        <f>SUM(P553:P576)</f>
        <v>0</v>
      </c>
      <c r="Q552" s="198"/>
      <c r="R552" s="199">
        <f>SUM(R553:R576)</f>
        <v>0.24954000000000001</v>
      </c>
      <c r="S552" s="198"/>
      <c r="T552" s="200">
        <f>SUM(T553:T576)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01" t="s">
        <v>82</v>
      </c>
      <c r="AT552" s="202" t="s">
        <v>71</v>
      </c>
      <c r="AU552" s="202" t="s">
        <v>80</v>
      </c>
      <c r="AY552" s="201" t="s">
        <v>142</v>
      </c>
      <c r="BK552" s="203">
        <f>SUM(BK553:BK576)</f>
        <v>0</v>
      </c>
    </row>
    <row r="553" s="2" customFormat="1" ht="16.5" customHeight="1">
      <c r="A553" s="40"/>
      <c r="B553" s="41"/>
      <c r="C553" s="206" t="s">
        <v>812</v>
      </c>
      <c r="D553" s="206" t="s">
        <v>145</v>
      </c>
      <c r="E553" s="207" t="s">
        <v>813</v>
      </c>
      <c r="F553" s="208" t="s">
        <v>814</v>
      </c>
      <c r="G553" s="209" t="s">
        <v>201</v>
      </c>
      <c r="H553" s="210">
        <v>1.5</v>
      </c>
      <c r="I553" s="211"/>
      <c r="J553" s="212">
        <f>ROUND(I553*H553,2)</f>
        <v>0</v>
      </c>
      <c r="K553" s="208" t="s">
        <v>149</v>
      </c>
      <c r="L553" s="46"/>
      <c r="M553" s="213" t="s">
        <v>19</v>
      </c>
      <c r="N553" s="214" t="s">
        <v>43</v>
      </c>
      <c r="O553" s="86"/>
      <c r="P553" s="215">
        <f>O553*H553</f>
        <v>0</v>
      </c>
      <c r="Q553" s="215">
        <v>0.00024000000000000001</v>
      </c>
      <c r="R553" s="215">
        <f>Q553*H553</f>
        <v>0.00036000000000000002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272</v>
      </c>
      <c r="AT553" s="217" t="s">
        <v>145</v>
      </c>
      <c r="AU553" s="217" t="s">
        <v>82</v>
      </c>
      <c r="AY553" s="19" t="s">
        <v>142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80</v>
      </c>
      <c r="BK553" s="218">
        <f>ROUND(I553*H553,2)</f>
        <v>0</v>
      </c>
      <c r="BL553" s="19" t="s">
        <v>272</v>
      </c>
      <c r="BM553" s="217" t="s">
        <v>815</v>
      </c>
    </row>
    <row r="554" s="2" customFormat="1">
      <c r="A554" s="40"/>
      <c r="B554" s="41"/>
      <c r="C554" s="42"/>
      <c r="D554" s="219" t="s">
        <v>152</v>
      </c>
      <c r="E554" s="42"/>
      <c r="F554" s="220" t="s">
        <v>816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152</v>
      </c>
      <c r="AU554" s="19" t="s">
        <v>82</v>
      </c>
    </row>
    <row r="555" s="2" customFormat="1">
      <c r="A555" s="40"/>
      <c r="B555" s="41"/>
      <c r="C555" s="42"/>
      <c r="D555" s="224" t="s">
        <v>154</v>
      </c>
      <c r="E555" s="42"/>
      <c r="F555" s="225" t="s">
        <v>817</v>
      </c>
      <c r="G555" s="42"/>
      <c r="H555" s="42"/>
      <c r="I555" s="221"/>
      <c r="J555" s="42"/>
      <c r="K555" s="42"/>
      <c r="L555" s="46"/>
      <c r="M555" s="222"/>
      <c r="N555" s="223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154</v>
      </c>
      <c r="AU555" s="19" t="s">
        <v>82</v>
      </c>
    </row>
    <row r="556" s="2" customFormat="1" ht="24.15" customHeight="1">
      <c r="A556" s="40"/>
      <c r="B556" s="41"/>
      <c r="C556" s="258" t="s">
        <v>818</v>
      </c>
      <c r="D556" s="258" t="s">
        <v>174</v>
      </c>
      <c r="E556" s="259" t="s">
        <v>819</v>
      </c>
      <c r="F556" s="260" t="s">
        <v>820</v>
      </c>
      <c r="G556" s="261" t="s">
        <v>201</v>
      </c>
      <c r="H556" s="262">
        <v>1.5</v>
      </c>
      <c r="I556" s="263"/>
      <c r="J556" s="264">
        <f>ROUND(I556*H556,2)</f>
        <v>0</v>
      </c>
      <c r="K556" s="260" t="s">
        <v>149</v>
      </c>
      <c r="L556" s="265"/>
      <c r="M556" s="266" t="s">
        <v>19</v>
      </c>
      <c r="N556" s="267" t="s">
        <v>43</v>
      </c>
      <c r="O556" s="86"/>
      <c r="P556" s="215">
        <f>O556*H556</f>
        <v>0</v>
      </c>
      <c r="Q556" s="215">
        <v>0.0050000000000000001</v>
      </c>
      <c r="R556" s="215">
        <f>Q556*H556</f>
        <v>0.0074999999999999997</v>
      </c>
      <c r="S556" s="215">
        <v>0</v>
      </c>
      <c r="T556" s="216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7" t="s">
        <v>83</v>
      </c>
      <c r="AT556" s="217" t="s">
        <v>174</v>
      </c>
      <c r="AU556" s="217" t="s">
        <v>82</v>
      </c>
      <c r="AY556" s="19" t="s">
        <v>142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9" t="s">
        <v>80</v>
      </c>
      <c r="BK556" s="218">
        <f>ROUND(I556*H556,2)</f>
        <v>0</v>
      </c>
      <c r="BL556" s="19" t="s">
        <v>272</v>
      </c>
      <c r="BM556" s="217" t="s">
        <v>821</v>
      </c>
    </row>
    <row r="557" s="2" customFormat="1">
      <c r="A557" s="40"/>
      <c r="B557" s="41"/>
      <c r="C557" s="42"/>
      <c r="D557" s="219" t="s">
        <v>152</v>
      </c>
      <c r="E557" s="42"/>
      <c r="F557" s="220" t="s">
        <v>820</v>
      </c>
      <c r="G557" s="42"/>
      <c r="H557" s="42"/>
      <c r="I557" s="221"/>
      <c r="J557" s="42"/>
      <c r="K557" s="42"/>
      <c r="L557" s="46"/>
      <c r="M557" s="222"/>
      <c r="N557" s="22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152</v>
      </c>
      <c r="AU557" s="19" t="s">
        <v>82</v>
      </c>
    </row>
    <row r="558" s="2" customFormat="1" ht="24.15" customHeight="1">
      <c r="A558" s="40"/>
      <c r="B558" s="41"/>
      <c r="C558" s="206" t="s">
        <v>822</v>
      </c>
      <c r="D558" s="206" t="s">
        <v>145</v>
      </c>
      <c r="E558" s="207" t="s">
        <v>823</v>
      </c>
      <c r="F558" s="208" t="s">
        <v>824</v>
      </c>
      <c r="G558" s="209" t="s">
        <v>825</v>
      </c>
      <c r="H558" s="210">
        <v>228</v>
      </c>
      <c r="I558" s="211"/>
      <c r="J558" s="212">
        <f>ROUND(I558*H558,2)</f>
        <v>0</v>
      </c>
      <c r="K558" s="208" t="s">
        <v>149</v>
      </c>
      <c r="L558" s="46"/>
      <c r="M558" s="213" t="s">
        <v>19</v>
      </c>
      <c r="N558" s="214" t="s">
        <v>43</v>
      </c>
      <c r="O558" s="86"/>
      <c r="P558" s="215">
        <f>O558*H558</f>
        <v>0</v>
      </c>
      <c r="Q558" s="215">
        <v>6.0000000000000002E-05</v>
      </c>
      <c r="R558" s="215">
        <f>Q558*H558</f>
        <v>0.013680000000000001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272</v>
      </c>
      <c r="AT558" s="217" t="s">
        <v>145</v>
      </c>
      <c r="AU558" s="217" t="s">
        <v>82</v>
      </c>
      <c r="AY558" s="19" t="s">
        <v>142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80</v>
      </c>
      <c r="BK558" s="218">
        <f>ROUND(I558*H558,2)</f>
        <v>0</v>
      </c>
      <c r="BL558" s="19" t="s">
        <v>272</v>
      </c>
      <c r="BM558" s="217" t="s">
        <v>826</v>
      </c>
    </row>
    <row r="559" s="2" customFormat="1">
      <c r="A559" s="40"/>
      <c r="B559" s="41"/>
      <c r="C559" s="42"/>
      <c r="D559" s="219" t="s">
        <v>152</v>
      </c>
      <c r="E559" s="42"/>
      <c r="F559" s="220" t="s">
        <v>827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152</v>
      </c>
      <c r="AU559" s="19" t="s">
        <v>82</v>
      </c>
    </row>
    <row r="560" s="2" customFormat="1">
      <c r="A560" s="40"/>
      <c r="B560" s="41"/>
      <c r="C560" s="42"/>
      <c r="D560" s="224" t="s">
        <v>154</v>
      </c>
      <c r="E560" s="42"/>
      <c r="F560" s="225" t="s">
        <v>828</v>
      </c>
      <c r="G560" s="42"/>
      <c r="H560" s="42"/>
      <c r="I560" s="221"/>
      <c r="J560" s="42"/>
      <c r="K560" s="42"/>
      <c r="L560" s="46"/>
      <c r="M560" s="222"/>
      <c r="N560" s="223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154</v>
      </c>
      <c r="AU560" s="19" t="s">
        <v>82</v>
      </c>
    </row>
    <row r="561" s="13" customFormat="1">
      <c r="A561" s="13"/>
      <c r="B561" s="226"/>
      <c r="C561" s="227"/>
      <c r="D561" s="219" t="s">
        <v>156</v>
      </c>
      <c r="E561" s="228" t="s">
        <v>19</v>
      </c>
      <c r="F561" s="229" t="s">
        <v>829</v>
      </c>
      <c r="G561" s="227"/>
      <c r="H561" s="228" t="s">
        <v>19</v>
      </c>
      <c r="I561" s="230"/>
      <c r="J561" s="227"/>
      <c r="K561" s="227"/>
      <c r="L561" s="231"/>
      <c r="M561" s="232"/>
      <c r="N561" s="233"/>
      <c r="O561" s="233"/>
      <c r="P561" s="233"/>
      <c r="Q561" s="233"/>
      <c r="R561" s="233"/>
      <c r="S561" s="233"/>
      <c r="T561" s="23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5" t="s">
        <v>156</v>
      </c>
      <c r="AU561" s="235" t="s">
        <v>82</v>
      </c>
      <c r="AV561" s="13" t="s">
        <v>80</v>
      </c>
      <c r="AW561" s="13" t="s">
        <v>33</v>
      </c>
      <c r="AX561" s="13" t="s">
        <v>72</v>
      </c>
      <c r="AY561" s="235" t="s">
        <v>142</v>
      </c>
    </row>
    <row r="562" s="14" customFormat="1">
      <c r="A562" s="14"/>
      <c r="B562" s="236"/>
      <c r="C562" s="237"/>
      <c r="D562" s="219" t="s">
        <v>156</v>
      </c>
      <c r="E562" s="238" t="s">
        <v>19</v>
      </c>
      <c r="F562" s="239" t="s">
        <v>830</v>
      </c>
      <c r="G562" s="237"/>
      <c r="H562" s="240">
        <v>188</v>
      </c>
      <c r="I562" s="241"/>
      <c r="J562" s="237"/>
      <c r="K562" s="237"/>
      <c r="L562" s="242"/>
      <c r="M562" s="243"/>
      <c r="N562" s="244"/>
      <c r="O562" s="244"/>
      <c r="P562" s="244"/>
      <c r="Q562" s="244"/>
      <c r="R562" s="244"/>
      <c r="S562" s="244"/>
      <c r="T562" s="245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6" t="s">
        <v>156</v>
      </c>
      <c r="AU562" s="246" t="s">
        <v>82</v>
      </c>
      <c r="AV562" s="14" t="s">
        <v>82</v>
      </c>
      <c r="AW562" s="14" t="s">
        <v>33</v>
      </c>
      <c r="AX562" s="14" t="s">
        <v>72</v>
      </c>
      <c r="AY562" s="246" t="s">
        <v>142</v>
      </c>
    </row>
    <row r="563" s="13" customFormat="1">
      <c r="A563" s="13"/>
      <c r="B563" s="226"/>
      <c r="C563" s="227"/>
      <c r="D563" s="219" t="s">
        <v>156</v>
      </c>
      <c r="E563" s="228" t="s">
        <v>19</v>
      </c>
      <c r="F563" s="229" t="s">
        <v>831</v>
      </c>
      <c r="G563" s="227"/>
      <c r="H563" s="228" t="s">
        <v>19</v>
      </c>
      <c r="I563" s="230"/>
      <c r="J563" s="227"/>
      <c r="K563" s="227"/>
      <c r="L563" s="231"/>
      <c r="M563" s="232"/>
      <c r="N563" s="233"/>
      <c r="O563" s="233"/>
      <c r="P563" s="233"/>
      <c r="Q563" s="233"/>
      <c r="R563" s="233"/>
      <c r="S563" s="233"/>
      <c r="T563" s="23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5" t="s">
        <v>156</v>
      </c>
      <c r="AU563" s="235" t="s">
        <v>82</v>
      </c>
      <c r="AV563" s="13" t="s">
        <v>80</v>
      </c>
      <c r="AW563" s="13" t="s">
        <v>33</v>
      </c>
      <c r="AX563" s="13" t="s">
        <v>72</v>
      </c>
      <c r="AY563" s="235" t="s">
        <v>142</v>
      </c>
    </row>
    <row r="564" s="14" customFormat="1">
      <c r="A564" s="14"/>
      <c r="B564" s="236"/>
      <c r="C564" s="237"/>
      <c r="D564" s="219" t="s">
        <v>156</v>
      </c>
      <c r="E564" s="238" t="s">
        <v>19</v>
      </c>
      <c r="F564" s="239" t="s">
        <v>426</v>
      </c>
      <c r="G564" s="237"/>
      <c r="H564" s="240">
        <v>40</v>
      </c>
      <c r="I564" s="241"/>
      <c r="J564" s="237"/>
      <c r="K564" s="237"/>
      <c r="L564" s="242"/>
      <c r="M564" s="243"/>
      <c r="N564" s="244"/>
      <c r="O564" s="244"/>
      <c r="P564" s="244"/>
      <c r="Q564" s="244"/>
      <c r="R564" s="244"/>
      <c r="S564" s="244"/>
      <c r="T564" s="245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6" t="s">
        <v>156</v>
      </c>
      <c r="AU564" s="246" t="s">
        <v>82</v>
      </c>
      <c r="AV564" s="14" t="s">
        <v>82</v>
      </c>
      <c r="AW564" s="14" t="s">
        <v>33</v>
      </c>
      <c r="AX564" s="14" t="s">
        <v>72</v>
      </c>
      <c r="AY564" s="246" t="s">
        <v>142</v>
      </c>
    </row>
    <row r="565" s="15" customFormat="1">
      <c r="A565" s="15"/>
      <c r="B565" s="247"/>
      <c r="C565" s="248"/>
      <c r="D565" s="219" t="s">
        <v>156</v>
      </c>
      <c r="E565" s="249" t="s">
        <v>19</v>
      </c>
      <c r="F565" s="250" t="s">
        <v>173</v>
      </c>
      <c r="G565" s="248"/>
      <c r="H565" s="251">
        <v>228</v>
      </c>
      <c r="I565" s="252"/>
      <c r="J565" s="248"/>
      <c r="K565" s="248"/>
      <c r="L565" s="253"/>
      <c r="M565" s="254"/>
      <c r="N565" s="255"/>
      <c r="O565" s="255"/>
      <c r="P565" s="255"/>
      <c r="Q565" s="255"/>
      <c r="R565" s="255"/>
      <c r="S565" s="255"/>
      <c r="T565" s="256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7" t="s">
        <v>156</v>
      </c>
      <c r="AU565" s="257" t="s">
        <v>82</v>
      </c>
      <c r="AV565" s="15" t="s">
        <v>150</v>
      </c>
      <c r="AW565" s="15" t="s">
        <v>33</v>
      </c>
      <c r="AX565" s="15" t="s">
        <v>80</v>
      </c>
      <c r="AY565" s="257" t="s">
        <v>142</v>
      </c>
    </row>
    <row r="566" s="2" customFormat="1" ht="24.15" customHeight="1">
      <c r="A566" s="40"/>
      <c r="B566" s="41"/>
      <c r="C566" s="258" t="s">
        <v>832</v>
      </c>
      <c r="D566" s="258" t="s">
        <v>174</v>
      </c>
      <c r="E566" s="259" t="s">
        <v>833</v>
      </c>
      <c r="F566" s="260" t="s">
        <v>834</v>
      </c>
      <c r="G566" s="261" t="s">
        <v>167</v>
      </c>
      <c r="H566" s="262">
        <v>0.188</v>
      </c>
      <c r="I566" s="263"/>
      <c r="J566" s="264">
        <f>ROUND(I566*H566,2)</f>
        <v>0</v>
      </c>
      <c r="K566" s="260" t="s">
        <v>149</v>
      </c>
      <c r="L566" s="265"/>
      <c r="M566" s="266" t="s">
        <v>19</v>
      </c>
      <c r="N566" s="267" t="s">
        <v>43</v>
      </c>
      <c r="O566" s="86"/>
      <c r="P566" s="215">
        <f>O566*H566</f>
        <v>0</v>
      </c>
      <c r="Q566" s="215">
        <v>1</v>
      </c>
      <c r="R566" s="215">
        <f>Q566*H566</f>
        <v>0.188</v>
      </c>
      <c r="S566" s="215">
        <v>0</v>
      </c>
      <c r="T566" s="216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7" t="s">
        <v>83</v>
      </c>
      <c r="AT566" s="217" t="s">
        <v>174</v>
      </c>
      <c r="AU566" s="217" t="s">
        <v>82</v>
      </c>
      <c r="AY566" s="19" t="s">
        <v>142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9" t="s">
        <v>80</v>
      </c>
      <c r="BK566" s="218">
        <f>ROUND(I566*H566,2)</f>
        <v>0</v>
      </c>
      <c r="BL566" s="19" t="s">
        <v>272</v>
      </c>
      <c r="BM566" s="217" t="s">
        <v>835</v>
      </c>
    </row>
    <row r="567" s="2" customFormat="1">
      <c r="A567" s="40"/>
      <c r="B567" s="41"/>
      <c r="C567" s="42"/>
      <c r="D567" s="219" t="s">
        <v>152</v>
      </c>
      <c r="E567" s="42"/>
      <c r="F567" s="220" t="s">
        <v>834</v>
      </c>
      <c r="G567" s="42"/>
      <c r="H567" s="42"/>
      <c r="I567" s="221"/>
      <c r="J567" s="42"/>
      <c r="K567" s="42"/>
      <c r="L567" s="46"/>
      <c r="M567" s="222"/>
      <c r="N567" s="223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152</v>
      </c>
      <c r="AU567" s="19" t="s">
        <v>82</v>
      </c>
    </row>
    <row r="568" s="13" customFormat="1">
      <c r="A568" s="13"/>
      <c r="B568" s="226"/>
      <c r="C568" s="227"/>
      <c r="D568" s="219" t="s">
        <v>156</v>
      </c>
      <c r="E568" s="228" t="s">
        <v>19</v>
      </c>
      <c r="F568" s="229" t="s">
        <v>829</v>
      </c>
      <c r="G568" s="227"/>
      <c r="H568" s="228" t="s">
        <v>19</v>
      </c>
      <c r="I568" s="230"/>
      <c r="J568" s="227"/>
      <c r="K568" s="227"/>
      <c r="L568" s="231"/>
      <c r="M568" s="232"/>
      <c r="N568" s="233"/>
      <c r="O568" s="233"/>
      <c r="P568" s="233"/>
      <c r="Q568" s="233"/>
      <c r="R568" s="233"/>
      <c r="S568" s="233"/>
      <c r="T568" s="23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5" t="s">
        <v>156</v>
      </c>
      <c r="AU568" s="235" t="s">
        <v>82</v>
      </c>
      <c r="AV568" s="13" t="s">
        <v>80</v>
      </c>
      <c r="AW568" s="13" t="s">
        <v>33</v>
      </c>
      <c r="AX568" s="13" t="s">
        <v>72</v>
      </c>
      <c r="AY568" s="235" t="s">
        <v>142</v>
      </c>
    </row>
    <row r="569" s="14" customFormat="1">
      <c r="A569" s="14"/>
      <c r="B569" s="236"/>
      <c r="C569" s="237"/>
      <c r="D569" s="219" t="s">
        <v>156</v>
      </c>
      <c r="E569" s="238" t="s">
        <v>19</v>
      </c>
      <c r="F569" s="239" t="s">
        <v>836</v>
      </c>
      <c r="G569" s="237"/>
      <c r="H569" s="240">
        <v>0.188</v>
      </c>
      <c r="I569" s="241"/>
      <c r="J569" s="237"/>
      <c r="K569" s="237"/>
      <c r="L569" s="242"/>
      <c r="M569" s="243"/>
      <c r="N569" s="244"/>
      <c r="O569" s="244"/>
      <c r="P569" s="244"/>
      <c r="Q569" s="244"/>
      <c r="R569" s="244"/>
      <c r="S569" s="244"/>
      <c r="T569" s="245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6" t="s">
        <v>156</v>
      </c>
      <c r="AU569" s="246" t="s">
        <v>82</v>
      </c>
      <c r="AV569" s="14" t="s">
        <v>82</v>
      </c>
      <c r="AW569" s="14" t="s">
        <v>33</v>
      </c>
      <c r="AX569" s="14" t="s">
        <v>80</v>
      </c>
      <c r="AY569" s="246" t="s">
        <v>142</v>
      </c>
    </row>
    <row r="570" s="2" customFormat="1" ht="21.75" customHeight="1">
      <c r="A570" s="40"/>
      <c r="B570" s="41"/>
      <c r="C570" s="258" t="s">
        <v>837</v>
      </c>
      <c r="D570" s="258" t="s">
        <v>174</v>
      </c>
      <c r="E570" s="259" t="s">
        <v>838</v>
      </c>
      <c r="F570" s="260" t="s">
        <v>839</v>
      </c>
      <c r="G570" s="261" t="s">
        <v>167</v>
      </c>
      <c r="H570" s="262">
        <v>0.040000000000000001</v>
      </c>
      <c r="I570" s="263"/>
      <c r="J570" s="264">
        <f>ROUND(I570*H570,2)</f>
        <v>0</v>
      </c>
      <c r="K570" s="260" t="s">
        <v>149</v>
      </c>
      <c r="L570" s="265"/>
      <c r="M570" s="266" t="s">
        <v>19</v>
      </c>
      <c r="N570" s="267" t="s">
        <v>43</v>
      </c>
      <c r="O570" s="86"/>
      <c r="P570" s="215">
        <f>O570*H570</f>
        <v>0</v>
      </c>
      <c r="Q570" s="215">
        <v>1</v>
      </c>
      <c r="R570" s="215">
        <f>Q570*H570</f>
        <v>0.040000000000000001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83</v>
      </c>
      <c r="AT570" s="217" t="s">
        <v>174</v>
      </c>
      <c r="AU570" s="217" t="s">
        <v>82</v>
      </c>
      <c r="AY570" s="19" t="s">
        <v>142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80</v>
      </c>
      <c r="BK570" s="218">
        <f>ROUND(I570*H570,2)</f>
        <v>0</v>
      </c>
      <c r="BL570" s="19" t="s">
        <v>272</v>
      </c>
      <c r="BM570" s="217" t="s">
        <v>840</v>
      </c>
    </row>
    <row r="571" s="2" customFormat="1">
      <c r="A571" s="40"/>
      <c r="B571" s="41"/>
      <c r="C571" s="42"/>
      <c r="D571" s="219" t="s">
        <v>152</v>
      </c>
      <c r="E571" s="42"/>
      <c r="F571" s="220" t="s">
        <v>839</v>
      </c>
      <c r="G571" s="42"/>
      <c r="H571" s="42"/>
      <c r="I571" s="221"/>
      <c r="J571" s="42"/>
      <c r="K571" s="42"/>
      <c r="L571" s="46"/>
      <c r="M571" s="222"/>
      <c r="N571" s="22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152</v>
      </c>
      <c r="AU571" s="19" t="s">
        <v>82</v>
      </c>
    </row>
    <row r="572" s="13" customFormat="1">
      <c r="A572" s="13"/>
      <c r="B572" s="226"/>
      <c r="C572" s="227"/>
      <c r="D572" s="219" t="s">
        <v>156</v>
      </c>
      <c r="E572" s="228" t="s">
        <v>19</v>
      </c>
      <c r="F572" s="229" t="s">
        <v>831</v>
      </c>
      <c r="G572" s="227"/>
      <c r="H572" s="228" t="s">
        <v>19</v>
      </c>
      <c r="I572" s="230"/>
      <c r="J572" s="227"/>
      <c r="K572" s="227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156</v>
      </c>
      <c r="AU572" s="235" t="s">
        <v>82</v>
      </c>
      <c r="AV572" s="13" t="s">
        <v>80</v>
      </c>
      <c r="AW572" s="13" t="s">
        <v>33</v>
      </c>
      <c r="AX572" s="13" t="s">
        <v>72</v>
      </c>
      <c r="AY572" s="235" t="s">
        <v>142</v>
      </c>
    </row>
    <row r="573" s="14" customFormat="1">
      <c r="A573" s="14"/>
      <c r="B573" s="236"/>
      <c r="C573" s="237"/>
      <c r="D573" s="219" t="s">
        <v>156</v>
      </c>
      <c r="E573" s="238" t="s">
        <v>19</v>
      </c>
      <c r="F573" s="239" t="s">
        <v>841</v>
      </c>
      <c r="G573" s="237"/>
      <c r="H573" s="240">
        <v>0.040000000000000001</v>
      </c>
      <c r="I573" s="241"/>
      <c r="J573" s="237"/>
      <c r="K573" s="237"/>
      <c r="L573" s="242"/>
      <c r="M573" s="243"/>
      <c r="N573" s="244"/>
      <c r="O573" s="244"/>
      <c r="P573" s="244"/>
      <c r="Q573" s="244"/>
      <c r="R573" s="244"/>
      <c r="S573" s="244"/>
      <c r="T573" s="245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6" t="s">
        <v>156</v>
      </c>
      <c r="AU573" s="246" t="s">
        <v>82</v>
      </c>
      <c r="AV573" s="14" t="s">
        <v>82</v>
      </c>
      <c r="AW573" s="14" t="s">
        <v>33</v>
      </c>
      <c r="AX573" s="14" t="s">
        <v>80</v>
      </c>
      <c r="AY573" s="246" t="s">
        <v>142</v>
      </c>
    </row>
    <row r="574" s="2" customFormat="1" ht="24.15" customHeight="1">
      <c r="A574" s="40"/>
      <c r="B574" s="41"/>
      <c r="C574" s="206" t="s">
        <v>842</v>
      </c>
      <c r="D574" s="206" t="s">
        <v>145</v>
      </c>
      <c r="E574" s="207" t="s">
        <v>843</v>
      </c>
      <c r="F574" s="208" t="s">
        <v>844</v>
      </c>
      <c r="G574" s="209" t="s">
        <v>483</v>
      </c>
      <c r="H574" s="268"/>
      <c r="I574" s="211"/>
      <c r="J574" s="212">
        <f>ROUND(I574*H574,2)</f>
        <v>0</v>
      </c>
      <c r="K574" s="208" t="s">
        <v>149</v>
      </c>
      <c r="L574" s="46"/>
      <c r="M574" s="213" t="s">
        <v>19</v>
      </c>
      <c r="N574" s="214" t="s">
        <v>43</v>
      </c>
      <c r="O574" s="86"/>
      <c r="P574" s="215">
        <f>O574*H574</f>
        <v>0</v>
      </c>
      <c r="Q574" s="215">
        <v>0</v>
      </c>
      <c r="R574" s="215">
        <f>Q574*H574</f>
        <v>0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272</v>
      </c>
      <c r="AT574" s="217" t="s">
        <v>145</v>
      </c>
      <c r="AU574" s="217" t="s">
        <v>82</v>
      </c>
      <c r="AY574" s="19" t="s">
        <v>142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9" t="s">
        <v>80</v>
      </c>
      <c r="BK574" s="218">
        <f>ROUND(I574*H574,2)</f>
        <v>0</v>
      </c>
      <c r="BL574" s="19" t="s">
        <v>272</v>
      </c>
      <c r="BM574" s="217" t="s">
        <v>845</v>
      </c>
    </row>
    <row r="575" s="2" customFormat="1">
      <c r="A575" s="40"/>
      <c r="B575" s="41"/>
      <c r="C575" s="42"/>
      <c r="D575" s="219" t="s">
        <v>152</v>
      </c>
      <c r="E575" s="42"/>
      <c r="F575" s="220" t="s">
        <v>846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152</v>
      </c>
      <c r="AU575" s="19" t="s">
        <v>82</v>
      </c>
    </row>
    <row r="576" s="2" customFormat="1">
      <c r="A576" s="40"/>
      <c r="B576" s="41"/>
      <c r="C576" s="42"/>
      <c r="D576" s="224" t="s">
        <v>154</v>
      </c>
      <c r="E576" s="42"/>
      <c r="F576" s="225" t="s">
        <v>847</v>
      </c>
      <c r="G576" s="42"/>
      <c r="H576" s="42"/>
      <c r="I576" s="221"/>
      <c r="J576" s="42"/>
      <c r="K576" s="42"/>
      <c r="L576" s="46"/>
      <c r="M576" s="222"/>
      <c r="N576" s="223"/>
      <c r="O576" s="86"/>
      <c r="P576" s="86"/>
      <c r="Q576" s="86"/>
      <c r="R576" s="86"/>
      <c r="S576" s="86"/>
      <c r="T576" s="87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154</v>
      </c>
      <c r="AU576" s="19" t="s">
        <v>82</v>
      </c>
    </row>
    <row r="577" s="12" customFormat="1" ht="22.8" customHeight="1">
      <c r="A577" s="12"/>
      <c r="B577" s="190"/>
      <c r="C577" s="191"/>
      <c r="D577" s="192" t="s">
        <v>71</v>
      </c>
      <c r="E577" s="204" t="s">
        <v>848</v>
      </c>
      <c r="F577" s="204" t="s">
        <v>849</v>
      </c>
      <c r="G577" s="191"/>
      <c r="H577" s="191"/>
      <c r="I577" s="194"/>
      <c r="J577" s="205">
        <f>BK577</f>
        <v>0</v>
      </c>
      <c r="K577" s="191"/>
      <c r="L577" s="196"/>
      <c r="M577" s="197"/>
      <c r="N577" s="198"/>
      <c r="O577" s="198"/>
      <c r="P577" s="199">
        <f>SUM(P578:P585)</f>
        <v>0</v>
      </c>
      <c r="Q577" s="198"/>
      <c r="R577" s="199">
        <f>SUM(R578:R585)</f>
        <v>0</v>
      </c>
      <c r="S577" s="198"/>
      <c r="T577" s="200">
        <f>SUM(T578:T585)</f>
        <v>1.5136939999999999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01" t="s">
        <v>82</v>
      </c>
      <c r="AT577" s="202" t="s">
        <v>71</v>
      </c>
      <c r="AU577" s="202" t="s">
        <v>80</v>
      </c>
      <c r="AY577" s="201" t="s">
        <v>142</v>
      </c>
      <c r="BK577" s="203">
        <f>SUM(BK578:BK585)</f>
        <v>0</v>
      </c>
    </row>
    <row r="578" s="2" customFormat="1" ht="24.15" customHeight="1">
      <c r="A578" s="40"/>
      <c r="B578" s="41"/>
      <c r="C578" s="206" t="s">
        <v>850</v>
      </c>
      <c r="D578" s="206" t="s">
        <v>145</v>
      </c>
      <c r="E578" s="207" t="s">
        <v>851</v>
      </c>
      <c r="F578" s="208" t="s">
        <v>852</v>
      </c>
      <c r="G578" s="209" t="s">
        <v>191</v>
      </c>
      <c r="H578" s="210">
        <v>18.199999999999999</v>
      </c>
      <c r="I578" s="211"/>
      <c r="J578" s="212">
        <f>ROUND(I578*H578,2)</f>
        <v>0</v>
      </c>
      <c r="K578" s="208" t="s">
        <v>149</v>
      </c>
      <c r="L578" s="46"/>
      <c r="M578" s="213" t="s">
        <v>19</v>
      </c>
      <c r="N578" s="214" t="s">
        <v>43</v>
      </c>
      <c r="O578" s="86"/>
      <c r="P578" s="215">
        <f>O578*H578</f>
        <v>0</v>
      </c>
      <c r="Q578" s="215">
        <v>0</v>
      </c>
      <c r="R578" s="215">
        <f>Q578*H578</f>
        <v>0</v>
      </c>
      <c r="S578" s="215">
        <v>0.083169999999999994</v>
      </c>
      <c r="T578" s="216">
        <f>S578*H578</f>
        <v>1.5136939999999999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272</v>
      </c>
      <c r="AT578" s="217" t="s">
        <v>145</v>
      </c>
      <c r="AU578" s="217" t="s">
        <v>82</v>
      </c>
      <c r="AY578" s="19" t="s">
        <v>142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80</v>
      </c>
      <c r="BK578" s="218">
        <f>ROUND(I578*H578,2)</f>
        <v>0</v>
      </c>
      <c r="BL578" s="19" t="s">
        <v>272</v>
      </c>
      <c r="BM578" s="217" t="s">
        <v>853</v>
      </c>
    </row>
    <row r="579" s="2" customFormat="1">
      <c r="A579" s="40"/>
      <c r="B579" s="41"/>
      <c r="C579" s="42"/>
      <c r="D579" s="219" t="s">
        <v>152</v>
      </c>
      <c r="E579" s="42"/>
      <c r="F579" s="220" t="s">
        <v>852</v>
      </c>
      <c r="G579" s="42"/>
      <c r="H579" s="42"/>
      <c r="I579" s="221"/>
      <c r="J579" s="42"/>
      <c r="K579" s="42"/>
      <c r="L579" s="46"/>
      <c r="M579" s="222"/>
      <c r="N579" s="223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152</v>
      </c>
      <c r="AU579" s="19" t="s">
        <v>82</v>
      </c>
    </row>
    <row r="580" s="2" customFormat="1">
      <c r="A580" s="40"/>
      <c r="B580" s="41"/>
      <c r="C580" s="42"/>
      <c r="D580" s="224" t="s">
        <v>154</v>
      </c>
      <c r="E580" s="42"/>
      <c r="F580" s="225" t="s">
        <v>854</v>
      </c>
      <c r="G580" s="42"/>
      <c r="H580" s="42"/>
      <c r="I580" s="221"/>
      <c r="J580" s="42"/>
      <c r="K580" s="42"/>
      <c r="L580" s="46"/>
      <c r="M580" s="222"/>
      <c r="N580" s="22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154</v>
      </c>
      <c r="AU580" s="19" t="s">
        <v>82</v>
      </c>
    </row>
    <row r="581" s="13" customFormat="1">
      <c r="A581" s="13"/>
      <c r="B581" s="226"/>
      <c r="C581" s="227"/>
      <c r="D581" s="219" t="s">
        <v>156</v>
      </c>
      <c r="E581" s="228" t="s">
        <v>19</v>
      </c>
      <c r="F581" s="229" t="s">
        <v>353</v>
      </c>
      <c r="G581" s="227"/>
      <c r="H581" s="228" t="s">
        <v>19</v>
      </c>
      <c r="I581" s="230"/>
      <c r="J581" s="227"/>
      <c r="K581" s="227"/>
      <c r="L581" s="231"/>
      <c r="M581" s="232"/>
      <c r="N581" s="233"/>
      <c r="O581" s="233"/>
      <c r="P581" s="233"/>
      <c r="Q581" s="233"/>
      <c r="R581" s="233"/>
      <c r="S581" s="233"/>
      <c r="T581" s="23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5" t="s">
        <v>156</v>
      </c>
      <c r="AU581" s="235" t="s">
        <v>82</v>
      </c>
      <c r="AV581" s="13" t="s">
        <v>80</v>
      </c>
      <c r="AW581" s="13" t="s">
        <v>33</v>
      </c>
      <c r="AX581" s="13" t="s">
        <v>72</v>
      </c>
      <c r="AY581" s="235" t="s">
        <v>142</v>
      </c>
    </row>
    <row r="582" s="14" customFormat="1">
      <c r="A582" s="14"/>
      <c r="B582" s="236"/>
      <c r="C582" s="237"/>
      <c r="D582" s="219" t="s">
        <v>156</v>
      </c>
      <c r="E582" s="238" t="s">
        <v>19</v>
      </c>
      <c r="F582" s="239" t="s">
        <v>855</v>
      </c>
      <c r="G582" s="237"/>
      <c r="H582" s="240">
        <v>4.5</v>
      </c>
      <c r="I582" s="241"/>
      <c r="J582" s="237"/>
      <c r="K582" s="237"/>
      <c r="L582" s="242"/>
      <c r="M582" s="243"/>
      <c r="N582" s="244"/>
      <c r="O582" s="244"/>
      <c r="P582" s="244"/>
      <c r="Q582" s="244"/>
      <c r="R582" s="244"/>
      <c r="S582" s="244"/>
      <c r="T582" s="245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6" t="s">
        <v>156</v>
      </c>
      <c r="AU582" s="246" t="s">
        <v>82</v>
      </c>
      <c r="AV582" s="14" t="s">
        <v>82</v>
      </c>
      <c r="AW582" s="14" t="s">
        <v>33</v>
      </c>
      <c r="AX582" s="14" t="s">
        <v>72</v>
      </c>
      <c r="AY582" s="246" t="s">
        <v>142</v>
      </c>
    </row>
    <row r="583" s="13" customFormat="1">
      <c r="A583" s="13"/>
      <c r="B583" s="226"/>
      <c r="C583" s="227"/>
      <c r="D583" s="219" t="s">
        <v>156</v>
      </c>
      <c r="E583" s="228" t="s">
        <v>19</v>
      </c>
      <c r="F583" s="229" t="s">
        <v>856</v>
      </c>
      <c r="G583" s="227"/>
      <c r="H583" s="228" t="s">
        <v>19</v>
      </c>
      <c r="I583" s="230"/>
      <c r="J583" s="227"/>
      <c r="K583" s="227"/>
      <c r="L583" s="231"/>
      <c r="M583" s="232"/>
      <c r="N583" s="233"/>
      <c r="O583" s="233"/>
      <c r="P583" s="233"/>
      <c r="Q583" s="233"/>
      <c r="R583" s="233"/>
      <c r="S583" s="233"/>
      <c r="T583" s="23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5" t="s">
        <v>156</v>
      </c>
      <c r="AU583" s="235" t="s">
        <v>82</v>
      </c>
      <c r="AV583" s="13" t="s">
        <v>80</v>
      </c>
      <c r="AW583" s="13" t="s">
        <v>33</v>
      </c>
      <c r="AX583" s="13" t="s">
        <v>72</v>
      </c>
      <c r="AY583" s="235" t="s">
        <v>142</v>
      </c>
    </row>
    <row r="584" s="14" customFormat="1">
      <c r="A584" s="14"/>
      <c r="B584" s="236"/>
      <c r="C584" s="237"/>
      <c r="D584" s="219" t="s">
        <v>156</v>
      </c>
      <c r="E584" s="238" t="s">
        <v>19</v>
      </c>
      <c r="F584" s="239" t="s">
        <v>857</v>
      </c>
      <c r="G584" s="237"/>
      <c r="H584" s="240">
        <v>13.699999999999999</v>
      </c>
      <c r="I584" s="241"/>
      <c r="J584" s="237"/>
      <c r="K584" s="237"/>
      <c r="L584" s="242"/>
      <c r="M584" s="243"/>
      <c r="N584" s="244"/>
      <c r="O584" s="244"/>
      <c r="P584" s="244"/>
      <c r="Q584" s="244"/>
      <c r="R584" s="244"/>
      <c r="S584" s="244"/>
      <c r="T584" s="245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6" t="s">
        <v>156</v>
      </c>
      <c r="AU584" s="246" t="s">
        <v>82</v>
      </c>
      <c r="AV584" s="14" t="s">
        <v>82</v>
      </c>
      <c r="AW584" s="14" t="s">
        <v>33</v>
      </c>
      <c r="AX584" s="14" t="s">
        <v>72</v>
      </c>
      <c r="AY584" s="246" t="s">
        <v>142</v>
      </c>
    </row>
    <row r="585" s="15" customFormat="1">
      <c r="A585" s="15"/>
      <c r="B585" s="247"/>
      <c r="C585" s="248"/>
      <c r="D585" s="219" t="s">
        <v>156</v>
      </c>
      <c r="E585" s="249" t="s">
        <v>19</v>
      </c>
      <c r="F585" s="250" t="s">
        <v>173</v>
      </c>
      <c r="G585" s="248"/>
      <c r="H585" s="251">
        <v>18.199999999999999</v>
      </c>
      <c r="I585" s="252"/>
      <c r="J585" s="248"/>
      <c r="K585" s="248"/>
      <c r="L585" s="253"/>
      <c r="M585" s="254"/>
      <c r="N585" s="255"/>
      <c r="O585" s="255"/>
      <c r="P585" s="255"/>
      <c r="Q585" s="255"/>
      <c r="R585" s="255"/>
      <c r="S585" s="255"/>
      <c r="T585" s="256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57" t="s">
        <v>156</v>
      </c>
      <c r="AU585" s="257" t="s">
        <v>82</v>
      </c>
      <c r="AV585" s="15" t="s">
        <v>150</v>
      </c>
      <c r="AW585" s="15" t="s">
        <v>33</v>
      </c>
      <c r="AX585" s="15" t="s">
        <v>80</v>
      </c>
      <c r="AY585" s="257" t="s">
        <v>142</v>
      </c>
    </row>
    <row r="586" s="12" customFormat="1" ht="22.8" customHeight="1">
      <c r="A586" s="12"/>
      <c r="B586" s="190"/>
      <c r="C586" s="191"/>
      <c r="D586" s="192" t="s">
        <v>71</v>
      </c>
      <c r="E586" s="204" t="s">
        <v>858</v>
      </c>
      <c r="F586" s="204" t="s">
        <v>859</v>
      </c>
      <c r="G586" s="191"/>
      <c r="H586" s="191"/>
      <c r="I586" s="194"/>
      <c r="J586" s="205">
        <f>BK586</f>
        <v>0</v>
      </c>
      <c r="K586" s="191"/>
      <c r="L586" s="196"/>
      <c r="M586" s="197"/>
      <c r="N586" s="198"/>
      <c r="O586" s="198"/>
      <c r="P586" s="199">
        <f>SUM(P587:P623)</f>
        <v>0</v>
      </c>
      <c r="Q586" s="198"/>
      <c r="R586" s="199">
        <f>SUM(R587:R623)</f>
        <v>0.44615002000000004</v>
      </c>
      <c r="S586" s="198"/>
      <c r="T586" s="200">
        <f>SUM(T587:T623)</f>
        <v>0.17999999999999999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01" t="s">
        <v>82</v>
      </c>
      <c r="AT586" s="202" t="s">
        <v>71</v>
      </c>
      <c r="AU586" s="202" t="s">
        <v>80</v>
      </c>
      <c r="AY586" s="201" t="s">
        <v>142</v>
      </c>
      <c r="BK586" s="203">
        <f>SUM(BK587:BK623)</f>
        <v>0</v>
      </c>
    </row>
    <row r="587" s="2" customFormat="1" ht="24.15" customHeight="1">
      <c r="A587" s="40"/>
      <c r="B587" s="41"/>
      <c r="C587" s="206" t="s">
        <v>860</v>
      </c>
      <c r="D587" s="206" t="s">
        <v>145</v>
      </c>
      <c r="E587" s="207" t="s">
        <v>861</v>
      </c>
      <c r="F587" s="208" t="s">
        <v>862</v>
      </c>
      <c r="G587" s="209" t="s">
        <v>191</v>
      </c>
      <c r="H587" s="210">
        <v>60</v>
      </c>
      <c r="I587" s="211"/>
      <c r="J587" s="212">
        <f>ROUND(I587*H587,2)</f>
        <v>0</v>
      </c>
      <c r="K587" s="208" t="s">
        <v>149</v>
      </c>
      <c r="L587" s="46"/>
      <c r="M587" s="213" t="s">
        <v>19</v>
      </c>
      <c r="N587" s="214" t="s">
        <v>43</v>
      </c>
      <c r="O587" s="86"/>
      <c r="P587" s="215">
        <f>O587*H587</f>
        <v>0</v>
      </c>
      <c r="Q587" s="215">
        <v>0</v>
      </c>
      <c r="R587" s="215">
        <f>Q587*H587</f>
        <v>0</v>
      </c>
      <c r="S587" s="215">
        <v>0.0030000000000000001</v>
      </c>
      <c r="T587" s="216">
        <f>S587*H587</f>
        <v>0.17999999999999999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272</v>
      </c>
      <c r="AT587" s="217" t="s">
        <v>145</v>
      </c>
      <c r="AU587" s="217" t="s">
        <v>82</v>
      </c>
      <c r="AY587" s="19" t="s">
        <v>142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80</v>
      </c>
      <c r="BK587" s="218">
        <f>ROUND(I587*H587,2)</f>
        <v>0</v>
      </c>
      <c r="BL587" s="19" t="s">
        <v>272</v>
      </c>
      <c r="BM587" s="217" t="s">
        <v>863</v>
      </c>
    </row>
    <row r="588" s="2" customFormat="1">
      <c r="A588" s="40"/>
      <c r="B588" s="41"/>
      <c r="C588" s="42"/>
      <c r="D588" s="219" t="s">
        <v>152</v>
      </c>
      <c r="E588" s="42"/>
      <c r="F588" s="220" t="s">
        <v>864</v>
      </c>
      <c r="G588" s="42"/>
      <c r="H588" s="42"/>
      <c r="I588" s="221"/>
      <c r="J588" s="42"/>
      <c r="K588" s="42"/>
      <c r="L588" s="46"/>
      <c r="M588" s="222"/>
      <c r="N588" s="223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152</v>
      </c>
      <c r="AU588" s="19" t="s">
        <v>82</v>
      </c>
    </row>
    <row r="589" s="2" customFormat="1">
      <c r="A589" s="40"/>
      <c r="B589" s="41"/>
      <c r="C589" s="42"/>
      <c r="D589" s="224" t="s">
        <v>154</v>
      </c>
      <c r="E589" s="42"/>
      <c r="F589" s="225" t="s">
        <v>865</v>
      </c>
      <c r="G589" s="42"/>
      <c r="H589" s="42"/>
      <c r="I589" s="221"/>
      <c r="J589" s="42"/>
      <c r="K589" s="42"/>
      <c r="L589" s="46"/>
      <c r="M589" s="222"/>
      <c r="N589" s="223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154</v>
      </c>
      <c r="AU589" s="19" t="s">
        <v>82</v>
      </c>
    </row>
    <row r="590" s="14" customFormat="1">
      <c r="A590" s="14"/>
      <c r="B590" s="236"/>
      <c r="C590" s="237"/>
      <c r="D590" s="219" t="s">
        <v>156</v>
      </c>
      <c r="E590" s="238" t="s">
        <v>19</v>
      </c>
      <c r="F590" s="239" t="s">
        <v>566</v>
      </c>
      <c r="G590" s="237"/>
      <c r="H590" s="240">
        <v>60</v>
      </c>
      <c r="I590" s="241"/>
      <c r="J590" s="237"/>
      <c r="K590" s="237"/>
      <c r="L590" s="242"/>
      <c r="M590" s="243"/>
      <c r="N590" s="244"/>
      <c r="O590" s="244"/>
      <c r="P590" s="244"/>
      <c r="Q590" s="244"/>
      <c r="R590" s="244"/>
      <c r="S590" s="244"/>
      <c r="T590" s="245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6" t="s">
        <v>156</v>
      </c>
      <c r="AU590" s="246" t="s">
        <v>82</v>
      </c>
      <c r="AV590" s="14" t="s">
        <v>82</v>
      </c>
      <c r="AW590" s="14" t="s">
        <v>33</v>
      </c>
      <c r="AX590" s="14" t="s">
        <v>80</v>
      </c>
      <c r="AY590" s="246" t="s">
        <v>142</v>
      </c>
    </row>
    <row r="591" s="2" customFormat="1" ht="21.75" customHeight="1">
      <c r="A591" s="40"/>
      <c r="B591" s="41"/>
      <c r="C591" s="206" t="s">
        <v>866</v>
      </c>
      <c r="D591" s="206" t="s">
        <v>145</v>
      </c>
      <c r="E591" s="207" t="s">
        <v>867</v>
      </c>
      <c r="F591" s="208" t="s">
        <v>868</v>
      </c>
      <c r="G591" s="209" t="s">
        <v>191</v>
      </c>
      <c r="H591" s="210">
        <v>77.260000000000005</v>
      </c>
      <c r="I591" s="211"/>
      <c r="J591" s="212">
        <f>ROUND(I591*H591,2)</f>
        <v>0</v>
      </c>
      <c r="K591" s="208" t="s">
        <v>149</v>
      </c>
      <c r="L591" s="46"/>
      <c r="M591" s="213" t="s">
        <v>19</v>
      </c>
      <c r="N591" s="214" t="s">
        <v>43</v>
      </c>
      <c r="O591" s="86"/>
      <c r="P591" s="215">
        <f>O591*H591</f>
        <v>0</v>
      </c>
      <c r="Q591" s="215">
        <v>0.00069999999999999999</v>
      </c>
      <c r="R591" s="215">
        <f>Q591*H591</f>
        <v>0.054082000000000005</v>
      </c>
      <c r="S591" s="215">
        <v>0</v>
      </c>
      <c r="T591" s="216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7" t="s">
        <v>272</v>
      </c>
      <c r="AT591" s="217" t="s">
        <v>145</v>
      </c>
      <c r="AU591" s="217" t="s">
        <v>82</v>
      </c>
      <c r="AY591" s="19" t="s">
        <v>142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9" t="s">
        <v>80</v>
      </c>
      <c r="BK591" s="218">
        <f>ROUND(I591*H591,2)</f>
        <v>0</v>
      </c>
      <c r="BL591" s="19" t="s">
        <v>272</v>
      </c>
      <c r="BM591" s="217" t="s">
        <v>869</v>
      </c>
    </row>
    <row r="592" s="2" customFormat="1">
      <c r="A592" s="40"/>
      <c r="B592" s="41"/>
      <c r="C592" s="42"/>
      <c r="D592" s="219" t="s">
        <v>152</v>
      </c>
      <c r="E592" s="42"/>
      <c r="F592" s="220" t="s">
        <v>870</v>
      </c>
      <c r="G592" s="42"/>
      <c r="H592" s="42"/>
      <c r="I592" s="221"/>
      <c r="J592" s="42"/>
      <c r="K592" s="42"/>
      <c r="L592" s="46"/>
      <c r="M592" s="222"/>
      <c r="N592" s="223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152</v>
      </c>
      <c r="AU592" s="19" t="s">
        <v>82</v>
      </c>
    </row>
    <row r="593" s="2" customFormat="1">
      <c r="A593" s="40"/>
      <c r="B593" s="41"/>
      <c r="C593" s="42"/>
      <c r="D593" s="224" t="s">
        <v>154</v>
      </c>
      <c r="E593" s="42"/>
      <c r="F593" s="225" t="s">
        <v>871</v>
      </c>
      <c r="G593" s="42"/>
      <c r="H593" s="42"/>
      <c r="I593" s="221"/>
      <c r="J593" s="42"/>
      <c r="K593" s="42"/>
      <c r="L593" s="46"/>
      <c r="M593" s="222"/>
      <c r="N593" s="223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154</v>
      </c>
      <c r="AU593" s="19" t="s">
        <v>82</v>
      </c>
    </row>
    <row r="594" s="13" customFormat="1">
      <c r="A594" s="13"/>
      <c r="B594" s="226"/>
      <c r="C594" s="227"/>
      <c r="D594" s="219" t="s">
        <v>156</v>
      </c>
      <c r="E594" s="228" t="s">
        <v>19</v>
      </c>
      <c r="F594" s="229" t="s">
        <v>240</v>
      </c>
      <c r="G594" s="227"/>
      <c r="H594" s="228" t="s">
        <v>19</v>
      </c>
      <c r="I594" s="230"/>
      <c r="J594" s="227"/>
      <c r="K594" s="227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156</v>
      </c>
      <c r="AU594" s="235" t="s">
        <v>82</v>
      </c>
      <c r="AV594" s="13" t="s">
        <v>80</v>
      </c>
      <c r="AW594" s="13" t="s">
        <v>33</v>
      </c>
      <c r="AX594" s="13" t="s">
        <v>72</v>
      </c>
      <c r="AY594" s="235" t="s">
        <v>142</v>
      </c>
    </row>
    <row r="595" s="14" customFormat="1">
      <c r="A595" s="14"/>
      <c r="B595" s="236"/>
      <c r="C595" s="237"/>
      <c r="D595" s="219" t="s">
        <v>156</v>
      </c>
      <c r="E595" s="238" t="s">
        <v>19</v>
      </c>
      <c r="F595" s="239" t="s">
        <v>241</v>
      </c>
      <c r="G595" s="237"/>
      <c r="H595" s="240">
        <v>23.960000000000001</v>
      </c>
      <c r="I595" s="241"/>
      <c r="J595" s="237"/>
      <c r="K595" s="237"/>
      <c r="L595" s="242"/>
      <c r="M595" s="243"/>
      <c r="N595" s="244"/>
      <c r="O595" s="244"/>
      <c r="P595" s="244"/>
      <c r="Q595" s="244"/>
      <c r="R595" s="244"/>
      <c r="S595" s="244"/>
      <c r="T595" s="24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6" t="s">
        <v>156</v>
      </c>
      <c r="AU595" s="246" t="s">
        <v>82</v>
      </c>
      <c r="AV595" s="14" t="s">
        <v>82</v>
      </c>
      <c r="AW595" s="14" t="s">
        <v>33</v>
      </c>
      <c r="AX595" s="14" t="s">
        <v>72</v>
      </c>
      <c r="AY595" s="246" t="s">
        <v>142</v>
      </c>
    </row>
    <row r="596" s="13" customFormat="1">
      <c r="A596" s="13"/>
      <c r="B596" s="226"/>
      <c r="C596" s="227"/>
      <c r="D596" s="219" t="s">
        <v>156</v>
      </c>
      <c r="E596" s="228" t="s">
        <v>19</v>
      </c>
      <c r="F596" s="229" t="s">
        <v>242</v>
      </c>
      <c r="G596" s="227"/>
      <c r="H596" s="228" t="s">
        <v>19</v>
      </c>
      <c r="I596" s="230"/>
      <c r="J596" s="227"/>
      <c r="K596" s="227"/>
      <c r="L596" s="231"/>
      <c r="M596" s="232"/>
      <c r="N596" s="233"/>
      <c r="O596" s="233"/>
      <c r="P596" s="233"/>
      <c r="Q596" s="233"/>
      <c r="R596" s="233"/>
      <c r="S596" s="233"/>
      <c r="T596" s="23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5" t="s">
        <v>156</v>
      </c>
      <c r="AU596" s="235" t="s">
        <v>82</v>
      </c>
      <c r="AV596" s="13" t="s">
        <v>80</v>
      </c>
      <c r="AW596" s="13" t="s">
        <v>33</v>
      </c>
      <c r="AX596" s="13" t="s">
        <v>72</v>
      </c>
      <c r="AY596" s="235" t="s">
        <v>142</v>
      </c>
    </row>
    <row r="597" s="14" customFormat="1">
      <c r="A597" s="14"/>
      <c r="B597" s="236"/>
      <c r="C597" s="237"/>
      <c r="D597" s="219" t="s">
        <v>156</v>
      </c>
      <c r="E597" s="238" t="s">
        <v>19</v>
      </c>
      <c r="F597" s="239" t="s">
        <v>243</v>
      </c>
      <c r="G597" s="237"/>
      <c r="H597" s="240">
        <v>39.979999999999997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6" t="s">
        <v>156</v>
      </c>
      <c r="AU597" s="246" t="s">
        <v>82</v>
      </c>
      <c r="AV597" s="14" t="s">
        <v>82</v>
      </c>
      <c r="AW597" s="14" t="s">
        <v>33</v>
      </c>
      <c r="AX597" s="14" t="s">
        <v>72</v>
      </c>
      <c r="AY597" s="246" t="s">
        <v>142</v>
      </c>
    </row>
    <row r="598" s="13" customFormat="1">
      <c r="A598" s="13"/>
      <c r="B598" s="226"/>
      <c r="C598" s="227"/>
      <c r="D598" s="219" t="s">
        <v>156</v>
      </c>
      <c r="E598" s="228" t="s">
        <v>19</v>
      </c>
      <c r="F598" s="229" t="s">
        <v>244</v>
      </c>
      <c r="G598" s="227"/>
      <c r="H598" s="228" t="s">
        <v>19</v>
      </c>
      <c r="I598" s="230"/>
      <c r="J598" s="227"/>
      <c r="K598" s="227"/>
      <c r="L598" s="231"/>
      <c r="M598" s="232"/>
      <c r="N598" s="233"/>
      <c r="O598" s="233"/>
      <c r="P598" s="233"/>
      <c r="Q598" s="233"/>
      <c r="R598" s="233"/>
      <c r="S598" s="233"/>
      <c r="T598" s="23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5" t="s">
        <v>156</v>
      </c>
      <c r="AU598" s="235" t="s">
        <v>82</v>
      </c>
      <c r="AV598" s="13" t="s">
        <v>80</v>
      </c>
      <c r="AW598" s="13" t="s">
        <v>33</v>
      </c>
      <c r="AX598" s="13" t="s">
        <v>72</v>
      </c>
      <c r="AY598" s="235" t="s">
        <v>142</v>
      </c>
    </row>
    <row r="599" s="14" customFormat="1">
      <c r="A599" s="14"/>
      <c r="B599" s="236"/>
      <c r="C599" s="237"/>
      <c r="D599" s="219" t="s">
        <v>156</v>
      </c>
      <c r="E599" s="238" t="s">
        <v>19</v>
      </c>
      <c r="F599" s="239" t="s">
        <v>245</v>
      </c>
      <c r="G599" s="237"/>
      <c r="H599" s="240">
        <v>3.5499999999999998</v>
      </c>
      <c r="I599" s="241"/>
      <c r="J599" s="237"/>
      <c r="K599" s="237"/>
      <c r="L599" s="242"/>
      <c r="M599" s="243"/>
      <c r="N599" s="244"/>
      <c r="O599" s="244"/>
      <c r="P599" s="244"/>
      <c r="Q599" s="244"/>
      <c r="R599" s="244"/>
      <c r="S599" s="244"/>
      <c r="T599" s="24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6" t="s">
        <v>156</v>
      </c>
      <c r="AU599" s="246" t="s">
        <v>82</v>
      </c>
      <c r="AV599" s="14" t="s">
        <v>82</v>
      </c>
      <c r="AW599" s="14" t="s">
        <v>33</v>
      </c>
      <c r="AX599" s="14" t="s">
        <v>72</v>
      </c>
      <c r="AY599" s="246" t="s">
        <v>142</v>
      </c>
    </row>
    <row r="600" s="13" customFormat="1">
      <c r="A600" s="13"/>
      <c r="B600" s="226"/>
      <c r="C600" s="227"/>
      <c r="D600" s="219" t="s">
        <v>156</v>
      </c>
      <c r="E600" s="228" t="s">
        <v>19</v>
      </c>
      <c r="F600" s="229" t="s">
        <v>195</v>
      </c>
      <c r="G600" s="227"/>
      <c r="H600" s="228" t="s">
        <v>19</v>
      </c>
      <c r="I600" s="230"/>
      <c r="J600" s="227"/>
      <c r="K600" s="227"/>
      <c r="L600" s="231"/>
      <c r="M600" s="232"/>
      <c r="N600" s="233"/>
      <c r="O600" s="233"/>
      <c r="P600" s="233"/>
      <c r="Q600" s="233"/>
      <c r="R600" s="233"/>
      <c r="S600" s="233"/>
      <c r="T600" s="23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5" t="s">
        <v>156</v>
      </c>
      <c r="AU600" s="235" t="s">
        <v>82</v>
      </c>
      <c r="AV600" s="13" t="s">
        <v>80</v>
      </c>
      <c r="AW600" s="13" t="s">
        <v>33</v>
      </c>
      <c r="AX600" s="13" t="s">
        <v>72</v>
      </c>
      <c r="AY600" s="235" t="s">
        <v>142</v>
      </c>
    </row>
    <row r="601" s="14" customFormat="1">
      <c r="A601" s="14"/>
      <c r="B601" s="236"/>
      <c r="C601" s="237"/>
      <c r="D601" s="219" t="s">
        <v>156</v>
      </c>
      <c r="E601" s="238" t="s">
        <v>19</v>
      </c>
      <c r="F601" s="239" t="s">
        <v>246</v>
      </c>
      <c r="G601" s="237"/>
      <c r="H601" s="240">
        <v>9.7699999999999996</v>
      </c>
      <c r="I601" s="241"/>
      <c r="J601" s="237"/>
      <c r="K601" s="237"/>
      <c r="L601" s="242"/>
      <c r="M601" s="243"/>
      <c r="N601" s="244"/>
      <c r="O601" s="244"/>
      <c r="P601" s="244"/>
      <c r="Q601" s="244"/>
      <c r="R601" s="244"/>
      <c r="S601" s="244"/>
      <c r="T601" s="245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6" t="s">
        <v>156</v>
      </c>
      <c r="AU601" s="246" t="s">
        <v>82</v>
      </c>
      <c r="AV601" s="14" t="s">
        <v>82</v>
      </c>
      <c r="AW601" s="14" t="s">
        <v>33</v>
      </c>
      <c r="AX601" s="14" t="s">
        <v>72</v>
      </c>
      <c r="AY601" s="246" t="s">
        <v>142</v>
      </c>
    </row>
    <row r="602" s="15" customFormat="1">
      <c r="A602" s="15"/>
      <c r="B602" s="247"/>
      <c r="C602" s="248"/>
      <c r="D602" s="219" t="s">
        <v>156</v>
      </c>
      <c r="E602" s="249" t="s">
        <v>19</v>
      </c>
      <c r="F602" s="250" t="s">
        <v>173</v>
      </c>
      <c r="G602" s="248"/>
      <c r="H602" s="251">
        <v>77.259999999999991</v>
      </c>
      <c r="I602" s="252"/>
      <c r="J602" s="248"/>
      <c r="K602" s="248"/>
      <c r="L602" s="253"/>
      <c r="M602" s="254"/>
      <c r="N602" s="255"/>
      <c r="O602" s="255"/>
      <c r="P602" s="255"/>
      <c r="Q602" s="255"/>
      <c r="R602" s="255"/>
      <c r="S602" s="255"/>
      <c r="T602" s="256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57" t="s">
        <v>156</v>
      </c>
      <c r="AU602" s="257" t="s">
        <v>82</v>
      </c>
      <c r="AV602" s="15" t="s">
        <v>150</v>
      </c>
      <c r="AW602" s="15" t="s">
        <v>33</v>
      </c>
      <c r="AX602" s="15" t="s">
        <v>80</v>
      </c>
      <c r="AY602" s="257" t="s">
        <v>142</v>
      </c>
    </row>
    <row r="603" s="2" customFormat="1" ht="44.25" customHeight="1">
      <c r="A603" s="40"/>
      <c r="B603" s="41"/>
      <c r="C603" s="258" t="s">
        <v>872</v>
      </c>
      <c r="D603" s="258" t="s">
        <v>174</v>
      </c>
      <c r="E603" s="259" t="s">
        <v>873</v>
      </c>
      <c r="F603" s="260" t="s">
        <v>874</v>
      </c>
      <c r="G603" s="261" t="s">
        <v>191</v>
      </c>
      <c r="H603" s="262">
        <v>84.986000000000004</v>
      </c>
      <c r="I603" s="263"/>
      <c r="J603" s="264">
        <f>ROUND(I603*H603,2)</f>
        <v>0</v>
      </c>
      <c r="K603" s="260" t="s">
        <v>149</v>
      </c>
      <c r="L603" s="265"/>
      <c r="M603" s="266" t="s">
        <v>19</v>
      </c>
      <c r="N603" s="267" t="s">
        <v>43</v>
      </c>
      <c r="O603" s="86"/>
      <c r="P603" s="215">
        <f>O603*H603</f>
        <v>0</v>
      </c>
      <c r="Q603" s="215">
        <v>0.0042900000000000004</v>
      </c>
      <c r="R603" s="215">
        <f>Q603*H603</f>
        <v>0.36458994000000006</v>
      </c>
      <c r="S603" s="215">
        <v>0</v>
      </c>
      <c r="T603" s="216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7" t="s">
        <v>83</v>
      </c>
      <c r="AT603" s="217" t="s">
        <v>174</v>
      </c>
      <c r="AU603" s="217" t="s">
        <v>82</v>
      </c>
      <c r="AY603" s="19" t="s">
        <v>142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9" t="s">
        <v>80</v>
      </c>
      <c r="BK603" s="218">
        <f>ROUND(I603*H603,2)</f>
        <v>0</v>
      </c>
      <c r="BL603" s="19" t="s">
        <v>272</v>
      </c>
      <c r="BM603" s="217" t="s">
        <v>875</v>
      </c>
    </row>
    <row r="604" s="2" customFormat="1">
      <c r="A604" s="40"/>
      <c r="B604" s="41"/>
      <c r="C604" s="42"/>
      <c r="D604" s="219" t="s">
        <v>152</v>
      </c>
      <c r="E604" s="42"/>
      <c r="F604" s="220" t="s">
        <v>874</v>
      </c>
      <c r="G604" s="42"/>
      <c r="H604" s="42"/>
      <c r="I604" s="221"/>
      <c r="J604" s="42"/>
      <c r="K604" s="42"/>
      <c r="L604" s="46"/>
      <c r="M604" s="222"/>
      <c r="N604" s="223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152</v>
      </c>
      <c r="AU604" s="19" t="s">
        <v>82</v>
      </c>
    </row>
    <row r="605" s="14" customFormat="1">
      <c r="A605" s="14"/>
      <c r="B605" s="236"/>
      <c r="C605" s="237"/>
      <c r="D605" s="219" t="s">
        <v>156</v>
      </c>
      <c r="E605" s="238" t="s">
        <v>19</v>
      </c>
      <c r="F605" s="239" t="s">
        <v>876</v>
      </c>
      <c r="G605" s="237"/>
      <c r="H605" s="240">
        <v>84.986000000000004</v>
      </c>
      <c r="I605" s="241"/>
      <c r="J605" s="237"/>
      <c r="K605" s="237"/>
      <c r="L605" s="242"/>
      <c r="M605" s="243"/>
      <c r="N605" s="244"/>
      <c r="O605" s="244"/>
      <c r="P605" s="244"/>
      <c r="Q605" s="244"/>
      <c r="R605" s="244"/>
      <c r="S605" s="244"/>
      <c r="T605" s="245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6" t="s">
        <v>156</v>
      </c>
      <c r="AU605" s="246" t="s">
        <v>82</v>
      </c>
      <c r="AV605" s="14" t="s">
        <v>82</v>
      </c>
      <c r="AW605" s="14" t="s">
        <v>33</v>
      </c>
      <c r="AX605" s="14" t="s">
        <v>80</v>
      </c>
      <c r="AY605" s="246" t="s">
        <v>142</v>
      </c>
    </row>
    <row r="606" s="2" customFormat="1" ht="16.5" customHeight="1">
      <c r="A606" s="40"/>
      <c r="B606" s="41"/>
      <c r="C606" s="206" t="s">
        <v>877</v>
      </c>
      <c r="D606" s="206" t="s">
        <v>145</v>
      </c>
      <c r="E606" s="207" t="s">
        <v>878</v>
      </c>
      <c r="F606" s="208" t="s">
        <v>879</v>
      </c>
      <c r="G606" s="209" t="s">
        <v>201</v>
      </c>
      <c r="H606" s="210">
        <v>65.799999999999997</v>
      </c>
      <c r="I606" s="211"/>
      <c r="J606" s="212">
        <f>ROUND(I606*H606,2)</f>
        <v>0</v>
      </c>
      <c r="K606" s="208" t="s">
        <v>149</v>
      </c>
      <c r="L606" s="46"/>
      <c r="M606" s="213" t="s">
        <v>19</v>
      </c>
      <c r="N606" s="214" t="s">
        <v>43</v>
      </c>
      <c r="O606" s="86"/>
      <c r="P606" s="215">
        <f>O606*H606</f>
        <v>0</v>
      </c>
      <c r="Q606" s="215">
        <v>3.0000000000000001E-05</v>
      </c>
      <c r="R606" s="215">
        <f>Q606*H606</f>
        <v>0.0019740000000000001</v>
      </c>
      <c r="S606" s="215">
        <v>0</v>
      </c>
      <c r="T606" s="216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17" t="s">
        <v>272</v>
      </c>
      <c r="AT606" s="217" t="s">
        <v>145</v>
      </c>
      <c r="AU606" s="217" t="s">
        <v>82</v>
      </c>
      <c r="AY606" s="19" t="s">
        <v>142</v>
      </c>
      <c r="BE606" s="218">
        <f>IF(N606="základní",J606,0)</f>
        <v>0</v>
      </c>
      <c r="BF606" s="218">
        <f>IF(N606="snížená",J606,0)</f>
        <v>0</v>
      </c>
      <c r="BG606" s="218">
        <f>IF(N606="zákl. přenesená",J606,0)</f>
        <v>0</v>
      </c>
      <c r="BH606" s="218">
        <f>IF(N606="sníž. přenesená",J606,0)</f>
        <v>0</v>
      </c>
      <c r="BI606" s="218">
        <f>IF(N606="nulová",J606,0)</f>
        <v>0</v>
      </c>
      <c r="BJ606" s="19" t="s">
        <v>80</v>
      </c>
      <c r="BK606" s="218">
        <f>ROUND(I606*H606,2)</f>
        <v>0</v>
      </c>
      <c r="BL606" s="19" t="s">
        <v>272</v>
      </c>
      <c r="BM606" s="217" t="s">
        <v>880</v>
      </c>
    </row>
    <row r="607" s="2" customFormat="1">
      <c r="A607" s="40"/>
      <c r="B607" s="41"/>
      <c r="C607" s="42"/>
      <c r="D607" s="219" t="s">
        <v>152</v>
      </c>
      <c r="E607" s="42"/>
      <c r="F607" s="220" t="s">
        <v>881</v>
      </c>
      <c r="G607" s="42"/>
      <c r="H607" s="42"/>
      <c r="I607" s="221"/>
      <c r="J607" s="42"/>
      <c r="K607" s="42"/>
      <c r="L607" s="46"/>
      <c r="M607" s="222"/>
      <c r="N607" s="223"/>
      <c r="O607" s="86"/>
      <c r="P607" s="86"/>
      <c r="Q607" s="86"/>
      <c r="R607" s="86"/>
      <c r="S607" s="86"/>
      <c r="T607" s="87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9" t="s">
        <v>152</v>
      </c>
      <c r="AU607" s="19" t="s">
        <v>82</v>
      </c>
    </row>
    <row r="608" s="2" customFormat="1">
      <c r="A608" s="40"/>
      <c r="B608" s="41"/>
      <c r="C608" s="42"/>
      <c r="D608" s="224" t="s">
        <v>154</v>
      </c>
      <c r="E608" s="42"/>
      <c r="F608" s="225" t="s">
        <v>882</v>
      </c>
      <c r="G608" s="42"/>
      <c r="H608" s="42"/>
      <c r="I608" s="221"/>
      <c r="J608" s="42"/>
      <c r="K608" s="42"/>
      <c r="L608" s="46"/>
      <c r="M608" s="222"/>
      <c r="N608" s="223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154</v>
      </c>
      <c r="AU608" s="19" t="s">
        <v>82</v>
      </c>
    </row>
    <row r="609" s="13" customFormat="1">
      <c r="A609" s="13"/>
      <c r="B609" s="226"/>
      <c r="C609" s="227"/>
      <c r="D609" s="219" t="s">
        <v>156</v>
      </c>
      <c r="E609" s="228" t="s">
        <v>19</v>
      </c>
      <c r="F609" s="229" t="s">
        <v>240</v>
      </c>
      <c r="G609" s="227"/>
      <c r="H609" s="228" t="s">
        <v>19</v>
      </c>
      <c r="I609" s="230"/>
      <c r="J609" s="227"/>
      <c r="K609" s="227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156</v>
      </c>
      <c r="AU609" s="235" t="s">
        <v>82</v>
      </c>
      <c r="AV609" s="13" t="s">
        <v>80</v>
      </c>
      <c r="AW609" s="13" t="s">
        <v>33</v>
      </c>
      <c r="AX609" s="13" t="s">
        <v>72</v>
      </c>
      <c r="AY609" s="235" t="s">
        <v>142</v>
      </c>
    </row>
    <row r="610" s="14" customFormat="1">
      <c r="A610" s="14"/>
      <c r="B610" s="236"/>
      <c r="C610" s="237"/>
      <c r="D610" s="219" t="s">
        <v>156</v>
      </c>
      <c r="E610" s="238" t="s">
        <v>19</v>
      </c>
      <c r="F610" s="239" t="s">
        <v>883</v>
      </c>
      <c r="G610" s="237"/>
      <c r="H610" s="240">
        <v>19.699999999999999</v>
      </c>
      <c r="I610" s="241"/>
      <c r="J610" s="237"/>
      <c r="K610" s="237"/>
      <c r="L610" s="242"/>
      <c r="M610" s="243"/>
      <c r="N610" s="244"/>
      <c r="O610" s="244"/>
      <c r="P610" s="244"/>
      <c r="Q610" s="244"/>
      <c r="R610" s="244"/>
      <c r="S610" s="244"/>
      <c r="T610" s="245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6" t="s">
        <v>156</v>
      </c>
      <c r="AU610" s="246" t="s">
        <v>82</v>
      </c>
      <c r="AV610" s="14" t="s">
        <v>82</v>
      </c>
      <c r="AW610" s="14" t="s">
        <v>33</v>
      </c>
      <c r="AX610" s="14" t="s">
        <v>72</v>
      </c>
      <c r="AY610" s="246" t="s">
        <v>142</v>
      </c>
    </row>
    <row r="611" s="13" customFormat="1">
      <c r="A611" s="13"/>
      <c r="B611" s="226"/>
      <c r="C611" s="227"/>
      <c r="D611" s="219" t="s">
        <v>156</v>
      </c>
      <c r="E611" s="228" t="s">
        <v>19</v>
      </c>
      <c r="F611" s="229" t="s">
        <v>242</v>
      </c>
      <c r="G611" s="227"/>
      <c r="H611" s="228" t="s">
        <v>19</v>
      </c>
      <c r="I611" s="230"/>
      <c r="J611" s="227"/>
      <c r="K611" s="227"/>
      <c r="L611" s="231"/>
      <c r="M611" s="232"/>
      <c r="N611" s="233"/>
      <c r="O611" s="233"/>
      <c r="P611" s="233"/>
      <c r="Q611" s="233"/>
      <c r="R611" s="233"/>
      <c r="S611" s="233"/>
      <c r="T611" s="23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5" t="s">
        <v>156</v>
      </c>
      <c r="AU611" s="235" t="s">
        <v>82</v>
      </c>
      <c r="AV611" s="13" t="s">
        <v>80</v>
      </c>
      <c r="AW611" s="13" t="s">
        <v>33</v>
      </c>
      <c r="AX611" s="13" t="s">
        <v>72</v>
      </c>
      <c r="AY611" s="235" t="s">
        <v>142</v>
      </c>
    </row>
    <row r="612" s="14" customFormat="1">
      <c r="A612" s="14"/>
      <c r="B612" s="236"/>
      <c r="C612" s="237"/>
      <c r="D612" s="219" t="s">
        <v>156</v>
      </c>
      <c r="E612" s="238" t="s">
        <v>19</v>
      </c>
      <c r="F612" s="239" t="s">
        <v>884</v>
      </c>
      <c r="G612" s="237"/>
      <c r="H612" s="240">
        <v>25.300000000000001</v>
      </c>
      <c r="I612" s="241"/>
      <c r="J612" s="237"/>
      <c r="K612" s="237"/>
      <c r="L612" s="242"/>
      <c r="M612" s="243"/>
      <c r="N612" s="244"/>
      <c r="O612" s="244"/>
      <c r="P612" s="244"/>
      <c r="Q612" s="244"/>
      <c r="R612" s="244"/>
      <c r="S612" s="244"/>
      <c r="T612" s="245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6" t="s">
        <v>156</v>
      </c>
      <c r="AU612" s="246" t="s">
        <v>82</v>
      </c>
      <c r="AV612" s="14" t="s">
        <v>82</v>
      </c>
      <c r="AW612" s="14" t="s">
        <v>33</v>
      </c>
      <c r="AX612" s="14" t="s">
        <v>72</v>
      </c>
      <c r="AY612" s="246" t="s">
        <v>142</v>
      </c>
    </row>
    <row r="613" s="13" customFormat="1">
      <c r="A613" s="13"/>
      <c r="B613" s="226"/>
      <c r="C613" s="227"/>
      <c r="D613" s="219" t="s">
        <v>156</v>
      </c>
      <c r="E613" s="228" t="s">
        <v>19</v>
      </c>
      <c r="F613" s="229" t="s">
        <v>244</v>
      </c>
      <c r="G613" s="227"/>
      <c r="H613" s="228" t="s">
        <v>19</v>
      </c>
      <c r="I613" s="230"/>
      <c r="J613" s="227"/>
      <c r="K613" s="227"/>
      <c r="L613" s="231"/>
      <c r="M613" s="232"/>
      <c r="N613" s="233"/>
      <c r="O613" s="233"/>
      <c r="P613" s="233"/>
      <c r="Q613" s="233"/>
      <c r="R613" s="233"/>
      <c r="S613" s="233"/>
      <c r="T613" s="23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5" t="s">
        <v>156</v>
      </c>
      <c r="AU613" s="235" t="s">
        <v>82</v>
      </c>
      <c r="AV613" s="13" t="s">
        <v>80</v>
      </c>
      <c r="AW613" s="13" t="s">
        <v>33</v>
      </c>
      <c r="AX613" s="13" t="s">
        <v>72</v>
      </c>
      <c r="AY613" s="235" t="s">
        <v>142</v>
      </c>
    </row>
    <row r="614" s="14" customFormat="1">
      <c r="A614" s="14"/>
      <c r="B614" s="236"/>
      <c r="C614" s="237"/>
      <c r="D614" s="219" t="s">
        <v>156</v>
      </c>
      <c r="E614" s="238" t="s">
        <v>19</v>
      </c>
      <c r="F614" s="239" t="s">
        <v>885</v>
      </c>
      <c r="G614" s="237"/>
      <c r="H614" s="240">
        <v>8.0999999999999996</v>
      </c>
      <c r="I614" s="241"/>
      <c r="J614" s="237"/>
      <c r="K614" s="237"/>
      <c r="L614" s="242"/>
      <c r="M614" s="243"/>
      <c r="N614" s="244"/>
      <c r="O614" s="244"/>
      <c r="P614" s="244"/>
      <c r="Q614" s="244"/>
      <c r="R614" s="244"/>
      <c r="S614" s="244"/>
      <c r="T614" s="24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6" t="s">
        <v>156</v>
      </c>
      <c r="AU614" s="246" t="s">
        <v>82</v>
      </c>
      <c r="AV614" s="14" t="s">
        <v>82</v>
      </c>
      <c r="AW614" s="14" t="s">
        <v>33</v>
      </c>
      <c r="AX614" s="14" t="s">
        <v>72</v>
      </c>
      <c r="AY614" s="246" t="s">
        <v>142</v>
      </c>
    </row>
    <row r="615" s="13" customFormat="1">
      <c r="A615" s="13"/>
      <c r="B615" s="226"/>
      <c r="C615" s="227"/>
      <c r="D615" s="219" t="s">
        <v>156</v>
      </c>
      <c r="E615" s="228" t="s">
        <v>19</v>
      </c>
      <c r="F615" s="229" t="s">
        <v>195</v>
      </c>
      <c r="G615" s="227"/>
      <c r="H615" s="228" t="s">
        <v>19</v>
      </c>
      <c r="I615" s="230"/>
      <c r="J615" s="227"/>
      <c r="K615" s="227"/>
      <c r="L615" s="231"/>
      <c r="M615" s="232"/>
      <c r="N615" s="233"/>
      <c r="O615" s="233"/>
      <c r="P615" s="233"/>
      <c r="Q615" s="233"/>
      <c r="R615" s="233"/>
      <c r="S615" s="233"/>
      <c r="T615" s="23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5" t="s">
        <v>156</v>
      </c>
      <c r="AU615" s="235" t="s">
        <v>82</v>
      </c>
      <c r="AV615" s="13" t="s">
        <v>80</v>
      </c>
      <c r="AW615" s="13" t="s">
        <v>33</v>
      </c>
      <c r="AX615" s="13" t="s">
        <v>72</v>
      </c>
      <c r="AY615" s="235" t="s">
        <v>142</v>
      </c>
    </row>
    <row r="616" s="14" customFormat="1">
      <c r="A616" s="14"/>
      <c r="B616" s="236"/>
      <c r="C616" s="237"/>
      <c r="D616" s="219" t="s">
        <v>156</v>
      </c>
      <c r="E616" s="238" t="s">
        <v>19</v>
      </c>
      <c r="F616" s="239" t="s">
        <v>886</v>
      </c>
      <c r="G616" s="237"/>
      <c r="H616" s="240">
        <v>12.699999999999999</v>
      </c>
      <c r="I616" s="241"/>
      <c r="J616" s="237"/>
      <c r="K616" s="237"/>
      <c r="L616" s="242"/>
      <c r="M616" s="243"/>
      <c r="N616" s="244"/>
      <c r="O616" s="244"/>
      <c r="P616" s="244"/>
      <c r="Q616" s="244"/>
      <c r="R616" s="244"/>
      <c r="S616" s="244"/>
      <c r="T616" s="245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6" t="s">
        <v>156</v>
      </c>
      <c r="AU616" s="246" t="s">
        <v>82</v>
      </c>
      <c r="AV616" s="14" t="s">
        <v>82</v>
      </c>
      <c r="AW616" s="14" t="s">
        <v>33</v>
      </c>
      <c r="AX616" s="14" t="s">
        <v>72</v>
      </c>
      <c r="AY616" s="246" t="s">
        <v>142</v>
      </c>
    </row>
    <row r="617" s="15" customFormat="1">
      <c r="A617" s="15"/>
      <c r="B617" s="247"/>
      <c r="C617" s="248"/>
      <c r="D617" s="219" t="s">
        <v>156</v>
      </c>
      <c r="E617" s="249" t="s">
        <v>19</v>
      </c>
      <c r="F617" s="250" t="s">
        <v>173</v>
      </c>
      <c r="G617" s="248"/>
      <c r="H617" s="251">
        <v>65.799999999999997</v>
      </c>
      <c r="I617" s="252"/>
      <c r="J617" s="248"/>
      <c r="K617" s="248"/>
      <c r="L617" s="253"/>
      <c r="M617" s="254"/>
      <c r="N617" s="255"/>
      <c r="O617" s="255"/>
      <c r="P617" s="255"/>
      <c r="Q617" s="255"/>
      <c r="R617" s="255"/>
      <c r="S617" s="255"/>
      <c r="T617" s="256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57" t="s">
        <v>156</v>
      </c>
      <c r="AU617" s="257" t="s">
        <v>82</v>
      </c>
      <c r="AV617" s="15" t="s">
        <v>150</v>
      </c>
      <c r="AW617" s="15" t="s">
        <v>33</v>
      </c>
      <c r="AX617" s="15" t="s">
        <v>80</v>
      </c>
      <c r="AY617" s="257" t="s">
        <v>142</v>
      </c>
    </row>
    <row r="618" s="2" customFormat="1" ht="16.5" customHeight="1">
      <c r="A618" s="40"/>
      <c r="B618" s="41"/>
      <c r="C618" s="258" t="s">
        <v>887</v>
      </c>
      <c r="D618" s="258" t="s">
        <v>174</v>
      </c>
      <c r="E618" s="259" t="s">
        <v>888</v>
      </c>
      <c r="F618" s="260" t="s">
        <v>889</v>
      </c>
      <c r="G618" s="261" t="s">
        <v>201</v>
      </c>
      <c r="H618" s="262">
        <v>67.116</v>
      </c>
      <c r="I618" s="263"/>
      <c r="J618" s="264">
        <f>ROUND(I618*H618,2)</f>
        <v>0</v>
      </c>
      <c r="K618" s="260" t="s">
        <v>149</v>
      </c>
      <c r="L618" s="265"/>
      <c r="M618" s="266" t="s">
        <v>19</v>
      </c>
      <c r="N618" s="267" t="s">
        <v>43</v>
      </c>
      <c r="O618" s="86"/>
      <c r="P618" s="215">
        <f>O618*H618</f>
        <v>0</v>
      </c>
      <c r="Q618" s="215">
        <v>0.00038000000000000002</v>
      </c>
      <c r="R618" s="215">
        <f>Q618*H618</f>
        <v>0.025504080000000002</v>
      </c>
      <c r="S618" s="215">
        <v>0</v>
      </c>
      <c r="T618" s="216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7" t="s">
        <v>83</v>
      </c>
      <c r="AT618" s="217" t="s">
        <v>174</v>
      </c>
      <c r="AU618" s="217" t="s">
        <v>82</v>
      </c>
      <c r="AY618" s="19" t="s">
        <v>142</v>
      </c>
      <c r="BE618" s="218">
        <f>IF(N618="základní",J618,0)</f>
        <v>0</v>
      </c>
      <c r="BF618" s="218">
        <f>IF(N618="snížená",J618,0)</f>
        <v>0</v>
      </c>
      <c r="BG618" s="218">
        <f>IF(N618="zákl. přenesená",J618,0)</f>
        <v>0</v>
      </c>
      <c r="BH618" s="218">
        <f>IF(N618="sníž. přenesená",J618,0)</f>
        <v>0</v>
      </c>
      <c r="BI618" s="218">
        <f>IF(N618="nulová",J618,0)</f>
        <v>0</v>
      </c>
      <c r="BJ618" s="19" t="s">
        <v>80</v>
      </c>
      <c r="BK618" s="218">
        <f>ROUND(I618*H618,2)</f>
        <v>0</v>
      </c>
      <c r="BL618" s="19" t="s">
        <v>272</v>
      </c>
      <c r="BM618" s="217" t="s">
        <v>890</v>
      </c>
    </row>
    <row r="619" s="2" customFormat="1">
      <c r="A619" s="40"/>
      <c r="B619" s="41"/>
      <c r="C619" s="42"/>
      <c r="D619" s="219" t="s">
        <v>152</v>
      </c>
      <c r="E619" s="42"/>
      <c r="F619" s="220" t="s">
        <v>889</v>
      </c>
      <c r="G619" s="42"/>
      <c r="H619" s="42"/>
      <c r="I619" s="221"/>
      <c r="J619" s="42"/>
      <c r="K619" s="42"/>
      <c r="L619" s="46"/>
      <c r="M619" s="222"/>
      <c r="N619" s="223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152</v>
      </c>
      <c r="AU619" s="19" t="s">
        <v>82</v>
      </c>
    </row>
    <row r="620" s="14" customFormat="1">
      <c r="A620" s="14"/>
      <c r="B620" s="236"/>
      <c r="C620" s="237"/>
      <c r="D620" s="219" t="s">
        <v>156</v>
      </c>
      <c r="E620" s="238" t="s">
        <v>19</v>
      </c>
      <c r="F620" s="239" t="s">
        <v>891</v>
      </c>
      <c r="G620" s="237"/>
      <c r="H620" s="240">
        <v>67.116</v>
      </c>
      <c r="I620" s="241"/>
      <c r="J620" s="237"/>
      <c r="K620" s="237"/>
      <c r="L620" s="242"/>
      <c r="M620" s="243"/>
      <c r="N620" s="244"/>
      <c r="O620" s="244"/>
      <c r="P620" s="244"/>
      <c r="Q620" s="244"/>
      <c r="R620" s="244"/>
      <c r="S620" s="244"/>
      <c r="T620" s="245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6" t="s">
        <v>156</v>
      </c>
      <c r="AU620" s="246" t="s">
        <v>82</v>
      </c>
      <c r="AV620" s="14" t="s">
        <v>82</v>
      </c>
      <c r="AW620" s="14" t="s">
        <v>33</v>
      </c>
      <c r="AX620" s="14" t="s">
        <v>80</v>
      </c>
      <c r="AY620" s="246" t="s">
        <v>142</v>
      </c>
    </row>
    <row r="621" s="2" customFormat="1" ht="24.15" customHeight="1">
      <c r="A621" s="40"/>
      <c r="B621" s="41"/>
      <c r="C621" s="206" t="s">
        <v>892</v>
      </c>
      <c r="D621" s="206" t="s">
        <v>145</v>
      </c>
      <c r="E621" s="207" t="s">
        <v>893</v>
      </c>
      <c r="F621" s="208" t="s">
        <v>894</v>
      </c>
      <c r="G621" s="209" t="s">
        <v>167</v>
      </c>
      <c r="H621" s="210">
        <v>0.44600000000000001</v>
      </c>
      <c r="I621" s="211"/>
      <c r="J621" s="212">
        <f>ROUND(I621*H621,2)</f>
        <v>0</v>
      </c>
      <c r="K621" s="208" t="s">
        <v>149</v>
      </c>
      <c r="L621" s="46"/>
      <c r="M621" s="213" t="s">
        <v>19</v>
      </c>
      <c r="N621" s="214" t="s">
        <v>43</v>
      </c>
      <c r="O621" s="86"/>
      <c r="P621" s="215">
        <f>O621*H621</f>
        <v>0</v>
      </c>
      <c r="Q621" s="215">
        <v>0</v>
      </c>
      <c r="R621" s="215">
        <f>Q621*H621</f>
        <v>0</v>
      </c>
      <c r="S621" s="215">
        <v>0</v>
      </c>
      <c r="T621" s="216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7" t="s">
        <v>272</v>
      </c>
      <c r="AT621" s="217" t="s">
        <v>145</v>
      </c>
      <c r="AU621" s="217" t="s">
        <v>82</v>
      </c>
      <c r="AY621" s="19" t="s">
        <v>142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19" t="s">
        <v>80</v>
      </c>
      <c r="BK621" s="218">
        <f>ROUND(I621*H621,2)</f>
        <v>0</v>
      </c>
      <c r="BL621" s="19" t="s">
        <v>272</v>
      </c>
      <c r="BM621" s="217" t="s">
        <v>895</v>
      </c>
    </row>
    <row r="622" s="2" customFormat="1">
      <c r="A622" s="40"/>
      <c r="B622" s="41"/>
      <c r="C622" s="42"/>
      <c r="D622" s="219" t="s">
        <v>152</v>
      </c>
      <c r="E622" s="42"/>
      <c r="F622" s="220" t="s">
        <v>896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152</v>
      </c>
      <c r="AU622" s="19" t="s">
        <v>82</v>
      </c>
    </row>
    <row r="623" s="2" customFormat="1">
      <c r="A623" s="40"/>
      <c r="B623" s="41"/>
      <c r="C623" s="42"/>
      <c r="D623" s="224" t="s">
        <v>154</v>
      </c>
      <c r="E623" s="42"/>
      <c r="F623" s="225" t="s">
        <v>897</v>
      </c>
      <c r="G623" s="42"/>
      <c r="H623" s="42"/>
      <c r="I623" s="221"/>
      <c r="J623" s="42"/>
      <c r="K623" s="42"/>
      <c r="L623" s="46"/>
      <c r="M623" s="222"/>
      <c r="N623" s="223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154</v>
      </c>
      <c r="AU623" s="19" t="s">
        <v>82</v>
      </c>
    </row>
    <row r="624" s="12" customFormat="1" ht="22.8" customHeight="1">
      <c r="A624" s="12"/>
      <c r="B624" s="190"/>
      <c r="C624" s="191"/>
      <c r="D624" s="192" t="s">
        <v>71</v>
      </c>
      <c r="E624" s="204" t="s">
        <v>898</v>
      </c>
      <c r="F624" s="204" t="s">
        <v>899</v>
      </c>
      <c r="G624" s="191"/>
      <c r="H624" s="191"/>
      <c r="I624" s="194"/>
      <c r="J624" s="205">
        <f>BK624</f>
        <v>0</v>
      </c>
      <c r="K624" s="191"/>
      <c r="L624" s="196"/>
      <c r="M624" s="197"/>
      <c r="N624" s="198"/>
      <c r="O624" s="198"/>
      <c r="P624" s="199">
        <f>SUM(P625:P665)</f>
        <v>0</v>
      </c>
      <c r="Q624" s="198"/>
      <c r="R624" s="199">
        <f>SUM(R625:R665)</f>
        <v>0.16918100000000003</v>
      </c>
      <c r="S624" s="198"/>
      <c r="T624" s="200">
        <f>SUM(T625:T665)</f>
        <v>1.47841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01" t="s">
        <v>82</v>
      </c>
      <c r="AT624" s="202" t="s">
        <v>71</v>
      </c>
      <c r="AU624" s="202" t="s">
        <v>80</v>
      </c>
      <c r="AY624" s="201" t="s">
        <v>142</v>
      </c>
      <c r="BK624" s="203">
        <f>SUM(BK625:BK665)</f>
        <v>0</v>
      </c>
    </row>
    <row r="625" s="2" customFormat="1" ht="16.5" customHeight="1">
      <c r="A625" s="40"/>
      <c r="B625" s="41"/>
      <c r="C625" s="206" t="s">
        <v>900</v>
      </c>
      <c r="D625" s="206" t="s">
        <v>145</v>
      </c>
      <c r="E625" s="207" t="s">
        <v>901</v>
      </c>
      <c r="F625" s="208" t="s">
        <v>902</v>
      </c>
      <c r="G625" s="209" t="s">
        <v>191</v>
      </c>
      <c r="H625" s="210">
        <v>6.7999999999999998</v>
      </c>
      <c r="I625" s="211"/>
      <c r="J625" s="212">
        <f>ROUND(I625*H625,2)</f>
        <v>0</v>
      </c>
      <c r="K625" s="208" t="s">
        <v>149</v>
      </c>
      <c r="L625" s="46"/>
      <c r="M625" s="213" t="s">
        <v>19</v>
      </c>
      <c r="N625" s="214" t="s">
        <v>43</v>
      </c>
      <c r="O625" s="86"/>
      <c r="P625" s="215">
        <f>O625*H625</f>
        <v>0</v>
      </c>
      <c r="Q625" s="215">
        <v>0.00029999999999999997</v>
      </c>
      <c r="R625" s="215">
        <f>Q625*H625</f>
        <v>0.0020399999999999997</v>
      </c>
      <c r="S625" s="215">
        <v>0</v>
      </c>
      <c r="T625" s="216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7" t="s">
        <v>272</v>
      </c>
      <c r="AT625" s="217" t="s">
        <v>145</v>
      </c>
      <c r="AU625" s="217" t="s">
        <v>82</v>
      </c>
      <c r="AY625" s="19" t="s">
        <v>142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9" t="s">
        <v>80</v>
      </c>
      <c r="BK625" s="218">
        <f>ROUND(I625*H625,2)</f>
        <v>0</v>
      </c>
      <c r="BL625" s="19" t="s">
        <v>272</v>
      </c>
      <c r="BM625" s="217" t="s">
        <v>903</v>
      </c>
    </row>
    <row r="626" s="2" customFormat="1">
      <c r="A626" s="40"/>
      <c r="B626" s="41"/>
      <c r="C626" s="42"/>
      <c r="D626" s="219" t="s">
        <v>152</v>
      </c>
      <c r="E626" s="42"/>
      <c r="F626" s="220" t="s">
        <v>904</v>
      </c>
      <c r="G626" s="42"/>
      <c r="H626" s="42"/>
      <c r="I626" s="221"/>
      <c r="J626" s="42"/>
      <c r="K626" s="42"/>
      <c r="L626" s="46"/>
      <c r="M626" s="222"/>
      <c r="N626" s="223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152</v>
      </c>
      <c r="AU626" s="19" t="s">
        <v>82</v>
      </c>
    </row>
    <row r="627" s="2" customFormat="1">
      <c r="A627" s="40"/>
      <c r="B627" s="41"/>
      <c r="C627" s="42"/>
      <c r="D627" s="224" t="s">
        <v>154</v>
      </c>
      <c r="E627" s="42"/>
      <c r="F627" s="225" t="s">
        <v>905</v>
      </c>
      <c r="G627" s="42"/>
      <c r="H627" s="42"/>
      <c r="I627" s="221"/>
      <c r="J627" s="42"/>
      <c r="K627" s="42"/>
      <c r="L627" s="46"/>
      <c r="M627" s="222"/>
      <c r="N627" s="223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154</v>
      </c>
      <c r="AU627" s="19" t="s">
        <v>82</v>
      </c>
    </row>
    <row r="628" s="2" customFormat="1" ht="16.5" customHeight="1">
      <c r="A628" s="40"/>
      <c r="B628" s="41"/>
      <c r="C628" s="206" t="s">
        <v>906</v>
      </c>
      <c r="D628" s="206" t="s">
        <v>145</v>
      </c>
      <c r="E628" s="207" t="s">
        <v>907</v>
      </c>
      <c r="F628" s="208" t="s">
        <v>908</v>
      </c>
      <c r="G628" s="209" t="s">
        <v>191</v>
      </c>
      <c r="H628" s="210">
        <v>6.7999999999999998</v>
      </c>
      <c r="I628" s="211"/>
      <c r="J628" s="212">
        <f>ROUND(I628*H628,2)</f>
        <v>0</v>
      </c>
      <c r="K628" s="208" t="s">
        <v>149</v>
      </c>
      <c r="L628" s="46"/>
      <c r="M628" s="213" t="s">
        <v>19</v>
      </c>
      <c r="N628" s="214" t="s">
        <v>43</v>
      </c>
      <c r="O628" s="86"/>
      <c r="P628" s="215">
        <f>O628*H628</f>
        <v>0</v>
      </c>
      <c r="Q628" s="215">
        <v>0.0044999999999999997</v>
      </c>
      <c r="R628" s="215">
        <f>Q628*H628</f>
        <v>0.030599999999999995</v>
      </c>
      <c r="S628" s="215">
        <v>0</v>
      </c>
      <c r="T628" s="21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272</v>
      </c>
      <c r="AT628" s="217" t="s">
        <v>145</v>
      </c>
      <c r="AU628" s="217" t="s">
        <v>82</v>
      </c>
      <c r="AY628" s="19" t="s">
        <v>142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9" t="s">
        <v>80</v>
      </c>
      <c r="BK628" s="218">
        <f>ROUND(I628*H628,2)</f>
        <v>0</v>
      </c>
      <c r="BL628" s="19" t="s">
        <v>272</v>
      </c>
      <c r="BM628" s="217" t="s">
        <v>909</v>
      </c>
    </row>
    <row r="629" s="2" customFormat="1">
      <c r="A629" s="40"/>
      <c r="B629" s="41"/>
      <c r="C629" s="42"/>
      <c r="D629" s="219" t="s">
        <v>152</v>
      </c>
      <c r="E629" s="42"/>
      <c r="F629" s="220" t="s">
        <v>910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152</v>
      </c>
      <c r="AU629" s="19" t="s">
        <v>82</v>
      </c>
    </row>
    <row r="630" s="2" customFormat="1">
      <c r="A630" s="40"/>
      <c r="B630" s="41"/>
      <c r="C630" s="42"/>
      <c r="D630" s="224" t="s">
        <v>154</v>
      </c>
      <c r="E630" s="42"/>
      <c r="F630" s="225" t="s">
        <v>911</v>
      </c>
      <c r="G630" s="42"/>
      <c r="H630" s="42"/>
      <c r="I630" s="221"/>
      <c r="J630" s="42"/>
      <c r="K630" s="42"/>
      <c r="L630" s="46"/>
      <c r="M630" s="222"/>
      <c r="N630" s="223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154</v>
      </c>
      <c r="AU630" s="19" t="s">
        <v>82</v>
      </c>
    </row>
    <row r="631" s="2" customFormat="1" ht="24.15" customHeight="1">
      <c r="A631" s="40"/>
      <c r="B631" s="41"/>
      <c r="C631" s="206" t="s">
        <v>912</v>
      </c>
      <c r="D631" s="206" t="s">
        <v>145</v>
      </c>
      <c r="E631" s="207" t="s">
        <v>913</v>
      </c>
      <c r="F631" s="208" t="s">
        <v>914</v>
      </c>
      <c r="G631" s="209" t="s">
        <v>191</v>
      </c>
      <c r="H631" s="210">
        <v>18.140000000000001</v>
      </c>
      <c r="I631" s="211"/>
      <c r="J631" s="212">
        <f>ROUND(I631*H631,2)</f>
        <v>0</v>
      </c>
      <c r="K631" s="208" t="s">
        <v>149</v>
      </c>
      <c r="L631" s="46"/>
      <c r="M631" s="213" t="s">
        <v>19</v>
      </c>
      <c r="N631" s="214" t="s">
        <v>43</v>
      </c>
      <c r="O631" s="86"/>
      <c r="P631" s="215">
        <f>O631*H631</f>
        <v>0</v>
      </c>
      <c r="Q631" s="215">
        <v>0</v>
      </c>
      <c r="R631" s="215">
        <f>Q631*H631</f>
        <v>0</v>
      </c>
      <c r="S631" s="215">
        <v>0.081500000000000003</v>
      </c>
      <c r="T631" s="216">
        <f>S631*H631</f>
        <v>1.47841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17" t="s">
        <v>272</v>
      </c>
      <c r="AT631" s="217" t="s">
        <v>145</v>
      </c>
      <c r="AU631" s="217" t="s">
        <v>82</v>
      </c>
      <c r="AY631" s="19" t="s">
        <v>142</v>
      </c>
      <c r="BE631" s="218">
        <f>IF(N631="základní",J631,0)</f>
        <v>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19" t="s">
        <v>80</v>
      </c>
      <c r="BK631" s="218">
        <f>ROUND(I631*H631,2)</f>
        <v>0</v>
      </c>
      <c r="BL631" s="19" t="s">
        <v>272</v>
      </c>
      <c r="BM631" s="217" t="s">
        <v>915</v>
      </c>
    </row>
    <row r="632" s="2" customFormat="1">
      <c r="A632" s="40"/>
      <c r="B632" s="41"/>
      <c r="C632" s="42"/>
      <c r="D632" s="219" t="s">
        <v>152</v>
      </c>
      <c r="E632" s="42"/>
      <c r="F632" s="220" t="s">
        <v>916</v>
      </c>
      <c r="G632" s="42"/>
      <c r="H632" s="42"/>
      <c r="I632" s="221"/>
      <c r="J632" s="42"/>
      <c r="K632" s="42"/>
      <c r="L632" s="46"/>
      <c r="M632" s="222"/>
      <c r="N632" s="223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152</v>
      </c>
      <c r="AU632" s="19" t="s">
        <v>82</v>
      </c>
    </row>
    <row r="633" s="2" customFormat="1">
      <c r="A633" s="40"/>
      <c r="B633" s="41"/>
      <c r="C633" s="42"/>
      <c r="D633" s="224" t="s">
        <v>154</v>
      </c>
      <c r="E633" s="42"/>
      <c r="F633" s="225" t="s">
        <v>917</v>
      </c>
      <c r="G633" s="42"/>
      <c r="H633" s="42"/>
      <c r="I633" s="221"/>
      <c r="J633" s="42"/>
      <c r="K633" s="42"/>
      <c r="L633" s="46"/>
      <c r="M633" s="222"/>
      <c r="N633" s="223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154</v>
      </c>
      <c r="AU633" s="19" t="s">
        <v>82</v>
      </c>
    </row>
    <row r="634" s="13" customFormat="1">
      <c r="A634" s="13"/>
      <c r="B634" s="226"/>
      <c r="C634" s="227"/>
      <c r="D634" s="219" t="s">
        <v>156</v>
      </c>
      <c r="E634" s="228" t="s">
        <v>19</v>
      </c>
      <c r="F634" s="229" t="s">
        <v>918</v>
      </c>
      <c r="G634" s="227"/>
      <c r="H634" s="228" t="s">
        <v>19</v>
      </c>
      <c r="I634" s="230"/>
      <c r="J634" s="227"/>
      <c r="K634" s="227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156</v>
      </c>
      <c r="AU634" s="235" t="s">
        <v>82</v>
      </c>
      <c r="AV634" s="13" t="s">
        <v>80</v>
      </c>
      <c r="AW634" s="13" t="s">
        <v>33</v>
      </c>
      <c r="AX634" s="13" t="s">
        <v>72</v>
      </c>
      <c r="AY634" s="235" t="s">
        <v>142</v>
      </c>
    </row>
    <row r="635" s="14" customFormat="1">
      <c r="A635" s="14"/>
      <c r="B635" s="236"/>
      <c r="C635" s="237"/>
      <c r="D635" s="219" t="s">
        <v>156</v>
      </c>
      <c r="E635" s="238" t="s">
        <v>19</v>
      </c>
      <c r="F635" s="239" t="s">
        <v>270</v>
      </c>
      <c r="G635" s="237"/>
      <c r="H635" s="240">
        <v>16.600000000000001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6" t="s">
        <v>156</v>
      </c>
      <c r="AU635" s="246" t="s">
        <v>82</v>
      </c>
      <c r="AV635" s="14" t="s">
        <v>82</v>
      </c>
      <c r="AW635" s="14" t="s">
        <v>33</v>
      </c>
      <c r="AX635" s="14" t="s">
        <v>72</v>
      </c>
      <c r="AY635" s="246" t="s">
        <v>142</v>
      </c>
    </row>
    <row r="636" s="14" customFormat="1">
      <c r="A636" s="14"/>
      <c r="B636" s="236"/>
      <c r="C636" s="237"/>
      <c r="D636" s="219" t="s">
        <v>156</v>
      </c>
      <c r="E636" s="238" t="s">
        <v>19</v>
      </c>
      <c r="F636" s="239" t="s">
        <v>271</v>
      </c>
      <c r="G636" s="237"/>
      <c r="H636" s="240">
        <v>1.54</v>
      </c>
      <c r="I636" s="241"/>
      <c r="J636" s="237"/>
      <c r="K636" s="237"/>
      <c r="L636" s="242"/>
      <c r="M636" s="243"/>
      <c r="N636" s="244"/>
      <c r="O636" s="244"/>
      <c r="P636" s="244"/>
      <c r="Q636" s="244"/>
      <c r="R636" s="244"/>
      <c r="S636" s="244"/>
      <c r="T636" s="245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6" t="s">
        <v>156</v>
      </c>
      <c r="AU636" s="246" t="s">
        <v>82</v>
      </c>
      <c r="AV636" s="14" t="s">
        <v>82</v>
      </c>
      <c r="AW636" s="14" t="s">
        <v>33</v>
      </c>
      <c r="AX636" s="14" t="s">
        <v>72</v>
      </c>
      <c r="AY636" s="246" t="s">
        <v>142</v>
      </c>
    </row>
    <row r="637" s="15" customFormat="1">
      <c r="A637" s="15"/>
      <c r="B637" s="247"/>
      <c r="C637" s="248"/>
      <c r="D637" s="219" t="s">
        <v>156</v>
      </c>
      <c r="E637" s="249" t="s">
        <v>19</v>
      </c>
      <c r="F637" s="250" t="s">
        <v>173</v>
      </c>
      <c r="G637" s="248"/>
      <c r="H637" s="251">
        <v>18.140000000000001</v>
      </c>
      <c r="I637" s="252"/>
      <c r="J637" s="248"/>
      <c r="K637" s="248"/>
      <c r="L637" s="253"/>
      <c r="M637" s="254"/>
      <c r="N637" s="255"/>
      <c r="O637" s="255"/>
      <c r="P637" s="255"/>
      <c r="Q637" s="255"/>
      <c r="R637" s="255"/>
      <c r="S637" s="255"/>
      <c r="T637" s="256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57" t="s">
        <v>156</v>
      </c>
      <c r="AU637" s="257" t="s">
        <v>82</v>
      </c>
      <c r="AV637" s="15" t="s">
        <v>150</v>
      </c>
      <c r="AW637" s="15" t="s">
        <v>33</v>
      </c>
      <c r="AX637" s="15" t="s">
        <v>80</v>
      </c>
      <c r="AY637" s="257" t="s">
        <v>142</v>
      </c>
    </row>
    <row r="638" s="2" customFormat="1" ht="33" customHeight="1">
      <c r="A638" s="40"/>
      <c r="B638" s="41"/>
      <c r="C638" s="206" t="s">
        <v>919</v>
      </c>
      <c r="D638" s="206" t="s">
        <v>145</v>
      </c>
      <c r="E638" s="207" t="s">
        <v>920</v>
      </c>
      <c r="F638" s="208" t="s">
        <v>921</v>
      </c>
      <c r="G638" s="209" t="s">
        <v>191</v>
      </c>
      <c r="H638" s="210">
        <v>6.7999999999999998</v>
      </c>
      <c r="I638" s="211"/>
      <c r="J638" s="212">
        <f>ROUND(I638*H638,2)</f>
        <v>0</v>
      </c>
      <c r="K638" s="208" t="s">
        <v>149</v>
      </c>
      <c r="L638" s="46"/>
      <c r="M638" s="213" t="s">
        <v>19</v>
      </c>
      <c r="N638" s="214" t="s">
        <v>43</v>
      </c>
      <c r="O638" s="86"/>
      <c r="P638" s="215">
        <f>O638*H638</f>
        <v>0</v>
      </c>
      <c r="Q638" s="215">
        <v>0.0053499999999999997</v>
      </c>
      <c r="R638" s="215">
        <f>Q638*H638</f>
        <v>0.036379999999999996</v>
      </c>
      <c r="S638" s="215">
        <v>0</v>
      </c>
      <c r="T638" s="216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17" t="s">
        <v>272</v>
      </c>
      <c r="AT638" s="217" t="s">
        <v>145</v>
      </c>
      <c r="AU638" s="217" t="s">
        <v>82</v>
      </c>
      <c r="AY638" s="19" t="s">
        <v>142</v>
      </c>
      <c r="BE638" s="218">
        <f>IF(N638="základní",J638,0)</f>
        <v>0</v>
      </c>
      <c r="BF638" s="218">
        <f>IF(N638="snížená",J638,0)</f>
        <v>0</v>
      </c>
      <c r="BG638" s="218">
        <f>IF(N638="zákl. přenesená",J638,0)</f>
        <v>0</v>
      </c>
      <c r="BH638" s="218">
        <f>IF(N638="sníž. přenesená",J638,0)</f>
        <v>0</v>
      </c>
      <c r="BI638" s="218">
        <f>IF(N638="nulová",J638,0)</f>
        <v>0</v>
      </c>
      <c r="BJ638" s="19" t="s">
        <v>80</v>
      </c>
      <c r="BK638" s="218">
        <f>ROUND(I638*H638,2)</f>
        <v>0</v>
      </c>
      <c r="BL638" s="19" t="s">
        <v>272</v>
      </c>
      <c r="BM638" s="217" t="s">
        <v>922</v>
      </c>
    </row>
    <row r="639" s="2" customFormat="1">
      <c r="A639" s="40"/>
      <c r="B639" s="41"/>
      <c r="C639" s="42"/>
      <c r="D639" s="219" t="s">
        <v>152</v>
      </c>
      <c r="E639" s="42"/>
      <c r="F639" s="220" t="s">
        <v>923</v>
      </c>
      <c r="G639" s="42"/>
      <c r="H639" s="42"/>
      <c r="I639" s="221"/>
      <c r="J639" s="42"/>
      <c r="K639" s="42"/>
      <c r="L639" s="46"/>
      <c r="M639" s="222"/>
      <c r="N639" s="223"/>
      <c r="O639" s="86"/>
      <c r="P639" s="86"/>
      <c r="Q639" s="86"/>
      <c r="R639" s="86"/>
      <c r="S639" s="86"/>
      <c r="T639" s="87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T639" s="19" t="s">
        <v>152</v>
      </c>
      <c r="AU639" s="19" t="s">
        <v>82</v>
      </c>
    </row>
    <row r="640" s="2" customFormat="1">
      <c r="A640" s="40"/>
      <c r="B640" s="41"/>
      <c r="C640" s="42"/>
      <c r="D640" s="224" t="s">
        <v>154</v>
      </c>
      <c r="E640" s="42"/>
      <c r="F640" s="225" t="s">
        <v>924</v>
      </c>
      <c r="G640" s="42"/>
      <c r="H640" s="42"/>
      <c r="I640" s="221"/>
      <c r="J640" s="42"/>
      <c r="K640" s="42"/>
      <c r="L640" s="46"/>
      <c r="M640" s="222"/>
      <c r="N640" s="223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154</v>
      </c>
      <c r="AU640" s="19" t="s">
        <v>82</v>
      </c>
    </row>
    <row r="641" s="13" customFormat="1">
      <c r="A641" s="13"/>
      <c r="B641" s="226"/>
      <c r="C641" s="227"/>
      <c r="D641" s="219" t="s">
        <v>156</v>
      </c>
      <c r="E641" s="228" t="s">
        <v>19</v>
      </c>
      <c r="F641" s="229" t="s">
        <v>925</v>
      </c>
      <c r="G641" s="227"/>
      <c r="H641" s="228" t="s">
        <v>19</v>
      </c>
      <c r="I641" s="230"/>
      <c r="J641" s="227"/>
      <c r="K641" s="227"/>
      <c r="L641" s="231"/>
      <c r="M641" s="232"/>
      <c r="N641" s="233"/>
      <c r="O641" s="233"/>
      <c r="P641" s="233"/>
      <c r="Q641" s="233"/>
      <c r="R641" s="233"/>
      <c r="S641" s="233"/>
      <c r="T641" s="23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5" t="s">
        <v>156</v>
      </c>
      <c r="AU641" s="235" t="s">
        <v>82</v>
      </c>
      <c r="AV641" s="13" t="s">
        <v>80</v>
      </c>
      <c r="AW641" s="13" t="s">
        <v>33</v>
      </c>
      <c r="AX641" s="13" t="s">
        <v>72</v>
      </c>
      <c r="AY641" s="235" t="s">
        <v>142</v>
      </c>
    </row>
    <row r="642" s="14" customFormat="1">
      <c r="A642" s="14"/>
      <c r="B642" s="236"/>
      <c r="C642" s="237"/>
      <c r="D642" s="219" t="s">
        <v>156</v>
      </c>
      <c r="E642" s="238" t="s">
        <v>19</v>
      </c>
      <c r="F642" s="239" t="s">
        <v>926</v>
      </c>
      <c r="G642" s="237"/>
      <c r="H642" s="240">
        <v>4.7999999999999998</v>
      </c>
      <c r="I642" s="241"/>
      <c r="J642" s="237"/>
      <c r="K642" s="237"/>
      <c r="L642" s="242"/>
      <c r="M642" s="243"/>
      <c r="N642" s="244"/>
      <c r="O642" s="244"/>
      <c r="P642" s="244"/>
      <c r="Q642" s="244"/>
      <c r="R642" s="244"/>
      <c r="S642" s="244"/>
      <c r="T642" s="245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6" t="s">
        <v>156</v>
      </c>
      <c r="AU642" s="246" t="s">
        <v>82</v>
      </c>
      <c r="AV642" s="14" t="s">
        <v>82</v>
      </c>
      <c r="AW642" s="14" t="s">
        <v>33</v>
      </c>
      <c r="AX642" s="14" t="s">
        <v>72</v>
      </c>
      <c r="AY642" s="246" t="s">
        <v>142</v>
      </c>
    </row>
    <row r="643" s="13" customFormat="1">
      <c r="A643" s="13"/>
      <c r="B643" s="226"/>
      <c r="C643" s="227"/>
      <c r="D643" s="219" t="s">
        <v>156</v>
      </c>
      <c r="E643" s="228" t="s">
        <v>19</v>
      </c>
      <c r="F643" s="229" t="s">
        <v>927</v>
      </c>
      <c r="G643" s="227"/>
      <c r="H643" s="228" t="s">
        <v>19</v>
      </c>
      <c r="I643" s="230"/>
      <c r="J643" s="227"/>
      <c r="K643" s="227"/>
      <c r="L643" s="231"/>
      <c r="M643" s="232"/>
      <c r="N643" s="233"/>
      <c r="O643" s="233"/>
      <c r="P643" s="233"/>
      <c r="Q643" s="233"/>
      <c r="R643" s="233"/>
      <c r="S643" s="233"/>
      <c r="T643" s="23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5" t="s">
        <v>156</v>
      </c>
      <c r="AU643" s="235" t="s">
        <v>82</v>
      </c>
      <c r="AV643" s="13" t="s">
        <v>80</v>
      </c>
      <c r="AW643" s="13" t="s">
        <v>33</v>
      </c>
      <c r="AX643" s="13" t="s">
        <v>72</v>
      </c>
      <c r="AY643" s="235" t="s">
        <v>142</v>
      </c>
    </row>
    <row r="644" s="14" customFormat="1">
      <c r="A644" s="14"/>
      <c r="B644" s="236"/>
      <c r="C644" s="237"/>
      <c r="D644" s="219" t="s">
        <v>156</v>
      </c>
      <c r="E644" s="238" t="s">
        <v>19</v>
      </c>
      <c r="F644" s="239" t="s">
        <v>82</v>
      </c>
      <c r="G644" s="237"/>
      <c r="H644" s="240">
        <v>2</v>
      </c>
      <c r="I644" s="241"/>
      <c r="J644" s="237"/>
      <c r="K644" s="237"/>
      <c r="L644" s="242"/>
      <c r="M644" s="243"/>
      <c r="N644" s="244"/>
      <c r="O644" s="244"/>
      <c r="P644" s="244"/>
      <c r="Q644" s="244"/>
      <c r="R644" s="244"/>
      <c r="S644" s="244"/>
      <c r="T644" s="245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6" t="s">
        <v>156</v>
      </c>
      <c r="AU644" s="246" t="s">
        <v>82</v>
      </c>
      <c r="AV644" s="14" t="s">
        <v>82</v>
      </c>
      <c r="AW644" s="14" t="s">
        <v>33</v>
      </c>
      <c r="AX644" s="14" t="s">
        <v>72</v>
      </c>
      <c r="AY644" s="246" t="s">
        <v>142</v>
      </c>
    </row>
    <row r="645" s="15" customFormat="1">
      <c r="A645" s="15"/>
      <c r="B645" s="247"/>
      <c r="C645" s="248"/>
      <c r="D645" s="219" t="s">
        <v>156</v>
      </c>
      <c r="E645" s="249" t="s">
        <v>19</v>
      </c>
      <c r="F645" s="250" t="s">
        <v>173</v>
      </c>
      <c r="G645" s="248"/>
      <c r="H645" s="251">
        <v>6.7999999999999998</v>
      </c>
      <c r="I645" s="252"/>
      <c r="J645" s="248"/>
      <c r="K645" s="248"/>
      <c r="L645" s="253"/>
      <c r="M645" s="254"/>
      <c r="N645" s="255"/>
      <c r="O645" s="255"/>
      <c r="P645" s="255"/>
      <c r="Q645" s="255"/>
      <c r="R645" s="255"/>
      <c r="S645" s="255"/>
      <c r="T645" s="256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7" t="s">
        <v>156</v>
      </c>
      <c r="AU645" s="257" t="s">
        <v>82</v>
      </c>
      <c r="AV645" s="15" t="s">
        <v>150</v>
      </c>
      <c r="AW645" s="15" t="s">
        <v>33</v>
      </c>
      <c r="AX645" s="15" t="s">
        <v>80</v>
      </c>
      <c r="AY645" s="257" t="s">
        <v>142</v>
      </c>
    </row>
    <row r="646" s="2" customFormat="1" ht="33" customHeight="1">
      <c r="A646" s="40"/>
      <c r="B646" s="41"/>
      <c r="C646" s="258" t="s">
        <v>928</v>
      </c>
      <c r="D646" s="258" t="s">
        <v>174</v>
      </c>
      <c r="E646" s="259" t="s">
        <v>929</v>
      </c>
      <c r="F646" s="260" t="s">
        <v>930</v>
      </c>
      <c r="G646" s="261" t="s">
        <v>191</v>
      </c>
      <c r="H646" s="262">
        <v>7.4800000000000004</v>
      </c>
      <c r="I646" s="263"/>
      <c r="J646" s="264">
        <f>ROUND(I646*H646,2)</f>
        <v>0</v>
      </c>
      <c r="K646" s="260" t="s">
        <v>149</v>
      </c>
      <c r="L646" s="265"/>
      <c r="M646" s="266" t="s">
        <v>19</v>
      </c>
      <c r="N646" s="267" t="s">
        <v>43</v>
      </c>
      <c r="O646" s="86"/>
      <c r="P646" s="215">
        <f>O646*H646</f>
        <v>0</v>
      </c>
      <c r="Q646" s="215">
        <v>0.012800000000000001</v>
      </c>
      <c r="R646" s="215">
        <f>Q646*H646</f>
        <v>0.09574400000000001</v>
      </c>
      <c r="S646" s="215">
        <v>0</v>
      </c>
      <c r="T646" s="216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17" t="s">
        <v>83</v>
      </c>
      <c r="AT646" s="217" t="s">
        <v>174</v>
      </c>
      <c r="AU646" s="217" t="s">
        <v>82</v>
      </c>
      <c r="AY646" s="19" t="s">
        <v>142</v>
      </c>
      <c r="BE646" s="218">
        <f>IF(N646="základní",J646,0)</f>
        <v>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19" t="s">
        <v>80</v>
      </c>
      <c r="BK646" s="218">
        <f>ROUND(I646*H646,2)</f>
        <v>0</v>
      </c>
      <c r="BL646" s="19" t="s">
        <v>272</v>
      </c>
      <c r="BM646" s="217" t="s">
        <v>931</v>
      </c>
    </row>
    <row r="647" s="2" customFormat="1">
      <c r="A647" s="40"/>
      <c r="B647" s="41"/>
      <c r="C647" s="42"/>
      <c r="D647" s="219" t="s">
        <v>152</v>
      </c>
      <c r="E647" s="42"/>
      <c r="F647" s="220" t="s">
        <v>930</v>
      </c>
      <c r="G647" s="42"/>
      <c r="H647" s="42"/>
      <c r="I647" s="221"/>
      <c r="J647" s="42"/>
      <c r="K647" s="42"/>
      <c r="L647" s="46"/>
      <c r="M647" s="222"/>
      <c r="N647" s="223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9" t="s">
        <v>152</v>
      </c>
      <c r="AU647" s="19" t="s">
        <v>82</v>
      </c>
    </row>
    <row r="648" s="14" customFormat="1">
      <c r="A648" s="14"/>
      <c r="B648" s="236"/>
      <c r="C648" s="237"/>
      <c r="D648" s="219" t="s">
        <v>156</v>
      </c>
      <c r="E648" s="238" t="s">
        <v>19</v>
      </c>
      <c r="F648" s="239" t="s">
        <v>932</v>
      </c>
      <c r="G648" s="237"/>
      <c r="H648" s="240">
        <v>7.4800000000000004</v>
      </c>
      <c r="I648" s="241"/>
      <c r="J648" s="237"/>
      <c r="K648" s="237"/>
      <c r="L648" s="242"/>
      <c r="M648" s="243"/>
      <c r="N648" s="244"/>
      <c r="O648" s="244"/>
      <c r="P648" s="244"/>
      <c r="Q648" s="244"/>
      <c r="R648" s="244"/>
      <c r="S648" s="244"/>
      <c r="T648" s="245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6" t="s">
        <v>156</v>
      </c>
      <c r="AU648" s="246" t="s">
        <v>82</v>
      </c>
      <c r="AV648" s="14" t="s">
        <v>82</v>
      </c>
      <c r="AW648" s="14" t="s">
        <v>33</v>
      </c>
      <c r="AX648" s="14" t="s">
        <v>80</v>
      </c>
      <c r="AY648" s="246" t="s">
        <v>142</v>
      </c>
    </row>
    <row r="649" s="2" customFormat="1" ht="24.15" customHeight="1">
      <c r="A649" s="40"/>
      <c r="B649" s="41"/>
      <c r="C649" s="206" t="s">
        <v>933</v>
      </c>
      <c r="D649" s="206" t="s">
        <v>145</v>
      </c>
      <c r="E649" s="207" t="s">
        <v>934</v>
      </c>
      <c r="F649" s="208" t="s">
        <v>935</v>
      </c>
      <c r="G649" s="209" t="s">
        <v>201</v>
      </c>
      <c r="H649" s="210">
        <v>9</v>
      </c>
      <c r="I649" s="211"/>
      <c r="J649" s="212">
        <f>ROUND(I649*H649,2)</f>
        <v>0</v>
      </c>
      <c r="K649" s="208" t="s">
        <v>149</v>
      </c>
      <c r="L649" s="46"/>
      <c r="M649" s="213" t="s">
        <v>19</v>
      </c>
      <c r="N649" s="214" t="s">
        <v>43</v>
      </c>
      <c r="O649" s="86"/>
      <c r="P649" s="215">
        <f>O649*H649</f>
        <v>0</v>
      </c>
      <c r="Q649" s="215">
        <v>0.00018000000000000001</v>
      </c>
      <c r="R649" s="215">
        <f>Q649*H649</f>
        <v>0.0016200000000000001</v>
      </c>
      <c r="S649" s="215">
        <v>0</v>
      </c>
      <c r="T649" s="216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17" t="s">
        <v>272</v>
      </c>
      <c r="AT649" s="217" t="s">
        <v>145</v>
      </c>
      <c r="AU649" s="217" t="s">
        <v>82</v>
      </c>
      <c r="AY649" s="19" t="s">
        <v>142</v>
      </c>
      <c r="BE649" s="218">
        <f>IF(N649="základní",J649,0)</f>
        <v>0</v>
      </c>
      <c r="BF649" s="218">
        <f>IF(N649="snížená",J649,0)</f>
        <v>0</v>
      </c>
      <c r="BG649" s="218">
        <f>IF(N649="zákl. přenesená",J649,0)</f>
        <v>0</v>
      </c>
      <c r="BH649" s="218">
        <f>IF(N649="sníž. přenesená",J649,0)</f>
        <v>0</v>
      </c>
      <c r="BI649" s="218">
        <f>IF(N649="nulová",J649,0)</f>
        <v>0</v>
      </c>
      <c r="BJ649" s="19" t="s">
        <v>80</v>
      </c>
      <c r="BK649" s="218">
        <f>ROUND(I649*H649,2)</f>
        <v>0</v>
      </c>
      <c r="BL649" s="19" t="s">
        <v>272</v>
      </c>
      <c r="BM649" s="217" t="s">
        <v>936</v>
      </c>
    </row>
    <row r="650" s="2" customFormat="1">
      <c r="A650" s="40"/>
      <c r="B650" s="41"/>
      <c r="C650" s="42"/>
      <c r="D650" s="219" t="s">
        <v>152</v>
      </c>
      <c r="E650" s="42"/>
      <c r="F650" s="220" t="s">
        <v>937</v>
      </c>
      <c r="G650" s="42"/>
      <c r="H650" s="42"/>
      <c r="I650" s="221"/>
      <c r="J650" s="42"/>
      <c r="K650" s="42"/>
      <c r="L650" s="46"/>
      <c r="M650" s="222"/>
      <c r="N650" s="223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152</v>
      </c>
      <c r="AU650" s="19" t="s">
        <v>82</v>
      </c>
    </row>
    <row r="651" s="2" customFormat="1">
      <c r="A651" s="40"/>
      <c r="B651" s="41"/>
      <c r="C651" s="42"/>
      <c r="D651" s="224" t="s">
        <v>154</v>
      </c>
      <c r="E651" s="42"/>
      <c r="F651" s="225" t="s">
        <v>938</v>
      </c>
      <c r="G651" s="42"/>
      <c r="H651" s="42"/>
      <c r="I651" s="221"/>
      <c r="J651" s="42"/>
      <c r="K651" s="42"/>
      <c r="L651" s="46"/>
      <c r="M651" s="222"/>
      <c r="N651" s="223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154</v>
      </c>
      <c r="AU651" s="19" t="s">
        <v>82</v>
      </c>
    </row>
    <row r="652" s="13" customFormat="1">
      <c r="A652" s="13"/>
      <c r="B652" s="226"/>
      <c r="C652" s="227"/>
      <c r="D652" s="219" t="s">
        <v>156</v>
      </c>
      <c r="E652" s="228" t="s">
        <v>19</v>
      </c>
      <c r="F652" s="229" t="s">
        <v>925</v>
      </c>
      <c r="G652" s="227"/>
      <c r="H652" s="228" t="s">
        <v>19</v>
      </c>
      <c r="I652" s="230"/>
      <c r="J652" s="227"/>
      <c r="K652" s="227"/>
      <c r="L652" s="231"/>
      <c r="M652" s="232"/>
      <c r="N652" s="233"/>
      <c r="O652" s="233"/>
      <c r="P652" s="233"/>
      <c r="Q652" s="233"/>
      <c r="R652" s="233"/>
      <c r="S652" s="233"/>
      <c r="T652" s="23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5" t="s">
        <v>156</v>
      </c>
      <c r="AU652" s="235" t="s">
        <v>82</v>
      </c>
      <c r="AV652" s="13" t="s">
        <v>80</v>
      </c>
      <c r="AW652" s="13" t="s">
        <v>33</v>
      </c>
      <c r="AX652" s="13" t="s">
        <v>72</v>
      </c>
      <c r="AY652" s="235" t="s">
        <v>142</v>
      </c>
    </row>
    <row r="653" s="14" customFormat="1">
      <c r="A653" s="14"/>
      <c r="B653" s="236"/>
      <c r="C653" s="237"/>
      <c r="D653" s="219" t="s">
        <v>156</v>
      </c>
      <c r="E653" s="238" t="s">
        <v>19</v>
      </c>
      <c r="F653" s="239" t="s">
        <v>939</v>
      </c>
      <c r="G653" s="237"/>
      <c r="H653" s="240">
        <v>4</v>
      </c>
      <c r="I653" s="241"/>
      <c r="J653" s="237"/>
      <c r="K653" s="237"/>
      <c r="L653" s="242"/>
      <c r="M653" s="243"/>
      <c r="N653" s="244"/>
      <c r="O653" s="244"/>
      <c r="P653" s="244"/>
      <c r="Q653" s="244"/>
      <c r="R653" s="244"/>
      <c r="S653" s="244"/>
      <c r="T653" s="245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6" t="s">
        <v>156</v>
      </c>
      <c r="AU653" s="246" t="s">
        <v>82</v>
      </c>
      <c r="AV653" s="14" t="s">
        <v>82</v>
      </c>
      <c r="AW653" s="14" t="s">
        <v>33</v>
      </c>
      <c r="AX653" s="14" t="s">
        <v>72</v>
      </c>
      <c r="AY653" s="246" t="s">
        <v>142</v>
      </c>
    </row>
    <row r="654" s="13" customFormat="1">
      <c r="A654" s="13"/>
      <c r="B654" s="226"/>
      <c r="C654" s="227"/>
      <c r="D654" s="219" t="s">
        <v>156</v>
      </c>
      <c r="E654" s="228" t="s">
        <v>19</v>
      </c>
      <c r="F654" s="229" t="s">
        <v>927</v>
      </c>
      <c r="G654" s="227"/>
      <c r="H654" s="228" t="s">
        <v>19</v>
      </c>
      <c r="I654" s="230"/>
      <c r="J654" s="227"/>
      <c r="K654" s="227"/>
      <c r="L654" s="231"/>
      <c r="M654" s="232"/>
      <c r="N654" s="233"/>
      <c r="O654" s="233"/>
      <c r="P654" s="233"/>
      <c r="Q654" s="233"/>
      <c r="R654" s="233"/>
      <c r="S654" s="233"/>
      <c r="T654" s="23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5" t="s">
        <v>156</v>
      </c>
      <c r="AU654" s="235" t="s">
        <v>82</v>
      </c>
      <c r="AV654" s="13" t="s">
        <v>80</v>
      </c>
      <c r="AW654" s="13" t="s">
        <v>33</v>
      </c>
      <c r="AX654" s="13" t="s">
        <v>72</v>
      </c>
      <c r="AY654" s="235" t="s">
        <v>142</v>
      </c>
    </row>
    <row r="655" s="14" customFormat="1">
      <c r="A655" s="14"/>
      <c r="B655" s="236"/>
      <c r="C655" s="237"/>
      <c r="D655" s="219" t="s">
        <v>156</v>
      </c>
      <c r="E655" s="238" t="s">
        <v>19</v>
      </c>
      <c r="F655" s="239" t="s">
        <v>940</v>
      </c>
      <c r="G655" s="237"/>
      <c r="H655" s="240">
        <v>5</v>
      </c>
      <c r="I655" s="241"/>
      <c r="J655" s="237"/>
      <c r="K655" s="237"/>
      <c r="L655" s="242"/>
      <c r="M655" s="243"/>
      <c r="N655" s="244"/>
      <c r="O655" s="244"/>
      <c r="P655" s="244"/>
      <c r="Q655" s="244"/>
      <c r="R655" s="244"/>
      <c r="S655" s="244"/>
      <c r="T655" s="245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6" t="s">
        <v>156</v>
      </c>
      <c r="AU655" s="246" t="s">
        <v>82</v>
      </c>
      <c r="AV655" s="14" t="s">
        <v>82</v>
      </c>
      <c r="AW655" s="14" t="s">
        <v>33</v>
      </c>
      <c r="AX655" s="14" t="s">
        <v>72</v>
      </c>
      <c r="AY655" s="246" t="s">
        <v>142</v>
      </c>
    </row>
    <row r="656" s="15" customFormat="1">
      <c r="A656" s="15"/>
      <c r="B656" s="247"/>
      <c r="C656" s="248"/>
      <c r="D656" s="219" t="s">
        <v>156</v>
      </c>
      <c r="E656" s="249" t="s">
        <v>19</v>
      </c>
      <c r="F656" s="250" t="s">
        <v>173</v>
      </c>
      <c r="G656" s="248"/>
      <c r="H656" s="251">
        <v>9</v>
      </c>
      <c r="I656" s="252"/>
      <c r="J656" s="248"/>
      <c r="K656" s="248"/>
      <c r="L656" s="253"/>
      <c r="M656" s="254"/>
      <c r="N656" s="255"/>
      <c r="O656" s="255"/>
      <c r="P656" s="255"/>
      <c r="Q656" s="255"/>
      <c r="R656" s="255"/>
      <c r="S656" s="255"/>
      <c r="T656" s="256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7" t="s">
        <v>156</v>
      </c>
      <c r="AU656" s="257" t="s">
        <v>82</v>
      </c>
      <c r="AV656" s="15" t="s">
        <v>150</v>
      </c>
      <c r="AW656" s="15" t="s">
        <v>33</v>
      </c>
      <c r="AX656" s="15" t="s">
        <v>80</v>
      </c>
      <c r="AY656" s="257" t="s">
        <v>142</v>
      </c>
    </row>
    <row r="657" s="2" customFormat="1" ht="24.15" customHeight="1">
      <c r="A657" s="40"/>
      <c r="B657" s="41"/>
      <c r="C657" s="258" t="s">
        <v>941</v>
      </c>
      <c r="D657" s="258" t="s">
        <v>174</v>
      </c>
      <c r="E657" s="259" t="s">
        <v>942</v>
      </c>
      <c r="F657" s="260" t="s">
        <v>943</v>
      </c>
      <c r="G657" s="261" t="s">
        <v>201</v>
      </c>
      <c r="H657" s="262">
        <v>9.4499999999999993</v>
      </c>
      <c r="I657" s="263"/>
      <c r="J657" s="264">
        <f>ROUND(I657*H657,2)</f>
        <v>0</v>
      </c>
      <c r="K657" s="260" t="s">
        <v>149</v>
      </c>
      <c r="L657" s="265"/>
      <c r="M657" s="266" t="s">
        <v>19</v>
      </c>
      <c r="N657" s="267" t="s">
        <v>43</v>
      </c>
      <c r="O657" s="86"/>
      <c r="P657" s="215">
        <f>O657*H657</f>
        <v>0</v>
      </c>
      <c r="Q657" s="215">
        <v>0.00025999999999999998</v>
      </c>
      <c r="R657" s="215">
        <f>Q657*H657</f>
        <v>0.0024569999999999995</v>
      </c>
      <c r="S657" s="215">
        <v>0</v>
      </c>
      <c r="T657" s="216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7" t="s">
        <v>83</v>
      </c>
      <c r="AT657" s="217" t="s">
        <v>174</v>
      </c>
      <c r="AU657" s="217" t="s">
        <v>82</v>
      </c>
      <c r="AY657" s="19" t="s">
        <v>142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9" t="s">
        <v>80</v>
      </c>
      <c r="BK657" s="218">
        <f>ROUND(I657*H657,2)</f>
        <v>0</v>
      </c>
      <c r="BL657" s="19" t="s">
        <v>272</v>
      </c>
      <c r="BM657" s="217" t="s">
        <v>944</v>
      </c>
    </row>
    <row r="658" s="2" customFormat="1">
      <c r="A658" s="40"/>
      <c r="B658" s="41"/>
      <c r="C658" s="42"/>
      <c r="D658" s="219" t="s">
        <v>152</v>
      </c>
      <c r="E658" s="42"/>
      <c r="F658" s="220" t="s">
        <v>943</v>
      </c>
      <c r="G658" s="42"/>
      <c r="H658" s="42"/>
      <c r="I658" s="221"/>
      <c r="J658" s="42"/>
      <c r="K658" s="42"/>
      <c r="L658" s="46"/>
      <c r="M658" s="222"/>
      <c r="N658" s="223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152</v>
      </c>
      <c r="AU658" s="19" t="s">
        <v>82</v>
      </c>
    </row>
    <row r="659" s="14" customFormat="1">
      <c r="A659" s="14"/>
      <c r="B659" s="236"/>
      <c r="C659" s="237"/>
      <c r="D659" s="219" t="s">
        <v>156</v>
      </c>
      <c r="E659" s="237"/>
      <c r="F659" s="239" t="s">
        <v>945</v>
      </c>
      <c r="G659" s="237"/>
      <c r="H659" s="240">
        <v>9.4499999999999993</v>
      </c>
      <c r="I659" s="241"/>
      <c r="J659" s="237"/>
      <c r="K659" s="237"/>
      <c r="L659" s="242"/>
      <c r="M659" s="243"/>
      <c r="N659" s="244"/>
      <c r="O659" s="244"/>
      <c r="P659" s="244"/>
      <c r="Q659" s="244"/>
      <c r="R659" s="244"/>
      <c r="S659" s="244"/>
      <c r="T659" s="245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6" t="s">
        <v>156</v>
      </c>
      <c r="AU659" s="246" t="s">
        <v>82</v>
      </c>
      <c r="AV659" s="14" t="s">
        <v>82</v>
      </c>
      <c r="AW659" s="14" t="s">
        <v>4</v>
      </c>
      <c r="AX659" s="14" t="s">
        <v>80</v>
      </c>
      <c r="AY659" s="246" t="s">
        <v>142</v>
      </c>
    </row>
    <row r="660" s="2" customFormat="1" ht="24.15" customHeight="1">
      <c r="A660" s="40"/>
      <c r="B660" s="41"/>
      <c r="C660" s="206" t="s">
        <v>946</v>
      </c>
      <c r="D660" s="206" t="s">
        <v>145</v>
      </c>
      <c r="E660" s="207" t="s">
        <v>947</v>
      </c>
      <c r="F660" s="208" t="s">
        <v>948</v>
      </c>
      <c r="G660" s="209" t="s">
        <v>191</v>
      </c>
      <c r="H660" s="210">
        <v>6.7999999999999998</v>
      </c>
      <c r="I660" s="211"/>
      <c r="J660" s="212">
        <f>ROUND(I660*H660,2)</f>
        <v>0</v>
      </c>
      <c r="K660" s="208" t="s">
        <v>149</v>
      </c>
      <c r="L660" s="46"/>
      <c r="M660" s="213" t="s">
        <v>19</v>
      </c>
      <c r="N660" s="214" t="s">
        <v>43</v>
      </c>
      <c r="O660" s="86"/>
      <c r="P660" s="215">
        <f>O660*H660</f>
        <v>0</v>
      </c>
      <c r="Q660" s="215">
        <v>5.0000000000000002E-05</v>
      </c>
      <c r="R660" s="215">
        <f>Q660*H660</f>
        <v>0.00034000000000000002</v>
      </c>
      <c r="S660" s="215">
        <v>0</v>
      </c>
      <c r="T660" s="216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17" t="s">
        <v>272</v>
      </c>
      <c r="AT660" s="217" t="s">
        <v>145</v>
      </c>
      <c r="AU660" s="217" t="s">
        <v>82</v>
      </c>
      <c r="AY660" s="19" t="s">
        <v>142</v>
      </c>
      <c r="BE660" s="218">
        <f>IF(N660="základní",J660,0)</f>
        <v>0</v>
      </c>
      <c r="BF660" s="218">
        <f>IF(N660="snížená",J660,0)</f>
        <v>0</v>
      </c>
      <c r="BG660" s="218">
        <f>IF(N660="zákl. přenesená",J660,0)</f>
        <v>0</v>
      </c>
      <c r="BH660" s="218">
        <f>IF(N660="sníž. přenesená",J660,0)</f>
        <v>0</v>
      </c>
      <c r="BI660" s="218">
        <f>IF(N660="nulová",J660,0)</f>
        <v>0</v>
      </c>
      <c r="BJ660" s="19" t="s">
        <v>80</v>
      </c>
      <c r="BK660" s="218">
        <f>ROUND(I660*H660,2)</f>
        <v>0</v>
      </c>
      <c r="BL660" s="19" t="s">
        <v>272</v>
      </c>
      <c r="BM660" s="217" t="s">
        <v>949</v>
      </c>
    </row>
    <row r="661" s="2" customFormat="1">
      <c r="A661" s="40"/>
      <c r="B661" s="41"/>
      <c r="C661" s="42"/>
      <c r="D661" s="219" t="s">
        <v>152</v>
      </c>
      <c r="E661" s="42"/>
      <c r="F661" s="220" t="s">
        <v>950</v>
      </c>
      <c r="G661" s="42"/>
      <c r="H661" s="42"/>
      <c r="I661" s="221"/>
      <c r="J661" s="42"/>
      <c r="K661" s="42"/>
      <c r="L661" s="46"/>
      <c r="M661" s="222"/>
      <c r="N661" s="223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152</v>
      </c>
      <c r="AU661" s="19" t="s">
        <v>82</v>
      </c>
    </row>
    <row r="662" s="2" customFormat="1">
      <c r="A662" s="40"/>
      <c r="B662" s="41"/>
      <c r="C662" s="42"/>
      <c r="D662" s="224" t="s">
        <v>154</v>
      </c>
      <c r="E662" s="42"/>
      <c r="F662" s="225" t="s">
        <v>951</v>
      </c>
      <c r="G662" s="42"/>
      <c r="H662" s="42"/>
      <c r="I662" s="221"/>
      <c r="J662" s="42"/>
      <c r="K662" s="42"/>
      <c r="L662" s="46"/>
      <c r="M662" s="222"/>
      <c r="N662" s="223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154</v>
      </c>
      <c r="AU662" s="19" t="s">
        <v>82</v>
      </c>
    </row>
    <row r="663" s="2" customFormat="1" ht="24.15" customHeight="1">
      <c r="A663" s="40"/>
      <c r="B663" s="41"/>
      <c r="C663" s="206" t="s">
        <v>952</v>
      </c>
      <c r="D663" s="206" t="s">
        <v>145</v>
      </c>
      <c r="E663" s="207" t="s">
        <v>953</v>
      </c>
      <c r="F663" s="208" t="s">
        <v>954</v>
      </c>
      <c r="G663" s="209" t="s">
        <v>167</v>
      </c>
      <c r="H663" s="210">
        <v>0.16800000000000001</v>
      </c>
      <c r="I663" s="211"/>
      <c r="J663" s="212">
        <f>ROUND(I663*H663,2)</f>
        <v>0</v>
      </c>
      <c r="K663" s="208" t="s">
        <v>149</v>
      </c>
      <c r="L663" s="46"/>
      <c r="M663" s="213" t="s">
        <v>19</v>
      </c>
      <c r="N663" s="214" t="s">
        <v>43</v>
      </c>
      <c r="O663" s="86"/>
      <c r="P663" s="215">
        <f>O663*H663</f>
        <v>0</v>
      </c>
      <c r="Q663" s="215">
        <v>0</v>
      </c>
      <c r="R663" s="215">
        <f>Q663*H663</f>
        <v>0</v>
      </c>
      <c r="S663" s="215">
        <v>0</v>
      </c>
      <c r="T663" s="216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17" t="s">
        <v>272</v>
      </c>
      <c r="AT663" s="217" t="s">
        <v>145</v>
      </c>
      <c r="AU663" s="217" t="s">
        <v>82</v>
      </c>
      <c r="AY663" s="19" t="s">
        <v>142</v>
      </c>
      <c r="BE663" s="218">
        <f>IF(N663="základní",J663,0)</f>
        <v>0</v>
      </c>
      <c r="BF663" s="218">
        <f>IF(N663="snížená",J663,0)</f>
        <v>0</v>
      </c>
      <c r="BG663" s="218">
        <f>IF(N663="zákl. přenesená",J663,0)</f>
        <v>0</v>
      </c>
      <c r="BH663" s="218">
        <f>IF(N663="sníž. přenesená",J663,0)</f>
        <v>0</v>
      </c>
      <c r="BI663" s="218">
        <f>IF(N663="nulová",J663,0)</f>
        <v>0</v>
      </c>
      <c r="BJ663" s="19" t="s">
        <v>80</v>
      </c>
      <c r="BK663" s="218">
        <f>ROUND(I663*H663,2)</f>
        <v>0</v>
      </c>
      <c r="BL663" s="19" t="s">
        <v>272</v>
      </c>
      <c r="BM663" s="217" t="s">
        <v>955</v>
      </c>
    </row>
    <row r="664" s="2" customFormat="1">
      <c r="A664" s="40"/>
      <c r="B664" s="41"/>
      <c r="C664" s="42"/>
      <c r="D664" s="219" t="s">
        <v>152</v>
      </c>
      <c r="E664" s="42"/>
      <c r="F664" s="220" t="s">
        <v>956</v>
      </c>
      <c r="G664" s="42"/>
      <c r="H664" s="42"/>
      <c r="I664" s="221"/>
      <c r="J664" s="42"/>
      <c r="K664" s="42"/>
      <c r="L664" s="46"/>
      <c r="M664" s="222"/>
      <c r="N664" s="223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152</v>
      </c>
      <c r="AU664" s="19" t="s">
        <v>82</v>
      </c>
    </row>
    <row r="665" s="2" customFormat="1">
      <c r="A665" s="40"/>
      <c r="B665" s="41"/>
      <c r="C665" s="42"/>
      <c r="D665" s="224" t="s">
        <v>154</v>
      </c>
      <c r="E665" s="42"/>
      <c r="F665" s="225" t="s">
        <v>957</v>
      </c>
      <c r="G665" s="42"/>
      <c r="H665" s="42"/>
      <c r="I665" s="221"/>
      <c r="J665" s="42"/>
      <c r="K665" s="42"/>
      <c r="L665" s="46"/>
      <c r="M665" s="222"/>
      <c r="N665" s="223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154</v>
      </c>
      <c r="AU665" s="19" t="s">
        <v>82</v>
      </c>
    </row>
    <row r="666" s="12" customFormat="1" ht="22.8" customHeight="1">
      <c r="A666" s="12"/>
      <c r="B666" s="190"/>
      <c r="C666" s="191"/>
      <c r="D666" s="192" t="s">
        <v>71</v>
      </c>
      <c r="E666" s="204" t="s">
        <v>958</v>
      </c>
      <c r="F666" s="204" t="s">
        <v>959</v>
      </c>
      <c r="G666" s="191"/>
      <c r="H666" s="191"/>
      <c r="I666" s="194"/>
      <c r="J666" s="205">
        <f>BK666</f>
        <v>0</v>
      </c>
      <c r="K666" s="191"/>
      <c r="L666" s="196"/>
      <c r="M666" s="197"/>
      <c r="N666" s="198"/>
      <c r="O666" s="198"/>
      <c r="P666" s="199">
        <f>SUM(P667:P685)</f>
        <v>0</v>
      </c>
      <c r="Q666" s="198"/>
      <c r="R666" s="199">
        <f>SUM(R667:R685)</f>
        <v>0.031836000000000003</v>
      </c>
      <c r="S666" s="198"/>
      <c r="T666" s="200">
        <f>SUM(T667:T685)</f>
        <v>0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201" t="s">
        <v>82</v>
      </c>
      <c r="AT666" s="202" t="s">
        <v>71</v>
      </c>
      <c r="AU666" s="202" t="s">
        <v>80</v>
      </c>
      <c r="AY666" s="201" t="s">
        <v>142</v>
      </c>
      <c r="BK666" s="203">
        <f>SUM(BK667:BK685)</f>
        <v>0</v>
      </c>
    </row>
    <row r="667" s="2" customFormat="1" ht="33" customHeight="1">
      <c r="A667" s="40"/>
      <c r="B667" s="41"/>
      <c r="C667" s="206" t="s">
        <v>960</v>
      </c>
      <c r="D667" s="206" t="s">
        <v>145</v>
      </c>
      <c r="E667" s="207" t="s">
        <v>961</v>
      </c>
      <c r="F667" s="208" t="s">
        <v>962</v>
      </c>
      <c r="G667" s="209" t="s">
        <v>191</v>
      </c>
      <c r="H667" s="210">
        <v>29.600000000000001</v>
      </c>
      <c r="I667" s="211"/>
      <c r="J667" s="212">
        <f>ROUND(I667*H667,2)</f>
        <v>0</v>
      </c>
      <c r="K667" s="208" t="s">
        <v>149</v>
      </c>
      <c r="L667" s="46"/>
      <c r="M667" s="213" t="s">
        <v>19</v>
      </c>
      <c r="N667" s="214" t="s">
        <v>43</v>
      </c>
      <c r="O667" s="86"/>
      <c r="P667" s="215">
        <f>O667*H667</f>
        <v>0</v>
      </c>
      <c r="Q667" s="215">
        <v>0.00023000000000000001</v>
      </c>
      <c r="R667" s="215">
        <f>Q667*H667</f>
        <v>0.0068080000000000007</v>
      </c>
      <c r="S667" s="215">
        <v>0</v>
      </c>
      <c r="T667" s="216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17" t="s">
        <v>272</v>
      </c>
      <c r="AT667" s="217" t="s">
        <v>145</v>
      </c>
      <c r="AU667" s="217" t="s">
        <v>82</v>
      </c>
      <c r="AY667" s="19" t="s">
        <v>142</v>
      </c>
      <c r="BE667" s="218">
        <f>IF(N667="základní",J667,0)</f>
        <v>0</v>
      </c>
      <c r="BF667" s="218">
        <f>IF(N667="snížená",J667,0)</f>
        <v>0</v>
      </c>
      <c r="BG667" s="218">
        <f>IF(N667="zákl. přenesená",J667,0)</f>
        <v>0</v>
      </c>
      <c r="BH667" s="218">
        <f>IF(N667="sníž. přenesená",J667,0)</f>
        <v>0</v>
      </c>
      <c r="BI667" s="218">
        <f>IF(N667="nulová",J667,0)</f>
        <v>0</v>
      </c>
      <c r="BJ667" s="19" t="s">
        <v>80</v>
      </c>
      <c r="BK667" s="218">
        <f>ROUND(I667*H667,2)</f>
        <v>0</v>
      </c>
      <c r="BL667" s="19" t="s">
        <v>272</v>
      </c>
      <c r="BM667" s="217" t="s">
        <v>963</v>
      </c>
    </row>
    <row r="668" s="2" customFormat="1">
      <c r="A668" s="40"/>
      <c r="B668" s="41"/>
      <c r="C668" s="42"/>
      <c r="D668" s="219" t="s">
        <v>152</v>
      </c>
      <c r="E668" s="42"/>
      <c r="F668" s="220" t="s">
        <v>964</v>
      </c>
      <c r="G668" s="42"/>
      <c r="H668" s="42"/>
      <c r="I668" s="221"/>
      <c r="J668" s="42"/>
      <c r="K668" s="42"/>
      <c r="L668" s="46"/>
      <c r="M668" s="222"/>
      <c r="N668" s="223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152</v>
      </c>
      <c r="AU668" s="19" t="s">
        <v>82</v>
      </c>
    </row>
    <row r="669" s="2" customFormat="1">
      <c r="A669" s="40"/>
      <c r="B669" s="41"/>
      <c r="C669" s="42"/>
      <c r="D669" s="224" t="s">
        <v>154</v>
      </c>
      <c r="E669" s="42"/>
      <c r="F669" s="225" t="s">
        <v>965</v>
      </c>
      <c r="G669" s="42"/>
      <c r="H669" s="42"/>
      <c r="I669" s="221"/>
      <c r="J669" s="42"/>
      <c r="K669" s="42"/>
      <c r="L669" s="46"/>
      <c r="M669" s="222"/>
      <c r="N669" s="223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154</v>
      </c>
      <c r="AU669" s="19" t="s">
        <v>82</v>
      </c>
    </row>
    <row r="670" s="2" customFormat="1" ht="24.15" customHeight="1">
      <c r="A670" s="40"/>
      <c r="B670" s="41"/>
      <c r="C670" s="206" t="s">
        <v>966</v>
      </c>
      <c r="D670" s="206" t="s">
        <v>145</v>
      </c>
      <c r="E670" s="207" t="s">
        <v>967</v>
      </c>
      <c r="F670" s="208" t="s">
        <v>968</v>
      </c>
      <c r="G670" s="209" t="s">
        <v>201</v>
      </c>
      <c r="H670" s="210">
        <v>70</v>
      </c>
      <c r="I670" s="211"/>
      <c r="J670" s="212">
        <f>ROUND(I670*H670,2)</f>
        <v>0</v>
      </c>
      <c r="K670" s="208" t="s">
        <v>149</v>
      </c>
      <c r="L670" s="46"/>
      <c r="M670" s="213" t="s">
        <v>19</v>
      </c>
      <c r="N670" s="214" t="s">
        <v>43</v>
      </c>
      <c r="O670" s="86"/>
      <c r="P670" s="215">
        <f>O670*H670</f>
        <v>0</v>
      </c>
      <c r="Q670" s="215">
        <v>2.0000000000000002E-05</v>
      </c>
      <c r="R670" s="215">
        <f>Q670*H670</f>
        <v>0.0014000000000000002</v>
      </c>
      <c r="S670" s="215">
        <v>0</v>
      </c>
      <c r="T670" s="216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17" t="s">
        <v>272</v>
      </c>
      <c r="AT670" s="217" t="s">
        <v>145</v>
      </c>
      <c r="AU670" s="217" t="s">
        <v>82</v>
      </c>
      <c r="AY670" s="19" t="s">
        <v>142</v>
      </c>
      <c r="BE670" s="218">
        <f>IF(N670="základní",J670,0)</f>
        <v>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19" t="s">
        <v>80</v>
      </c>
      <c r="BK670" s="218">
        <f>ROUND(I670*H670,2)</f>
        <v>0</v>
      </c>
      <c r="BL670" s="19" t="s">
        <v>272</v>
      </c>
      <c r="BM670" s="217" t="s">
        <v>969</v>
      </c>
    </row>
    <row r="671" s="2" customFormat="1">
      <c r="A671" s="40"/>
      <c r="B671" s="41"/>
      <c r="C671" s="42"/>
      <c r="D671" s="219" t="s">
        <v>152</v>
      </c>
      <c r="E671" s="42"/>
      <c r="F671" s="220" t="s">
        <v>970</v>
      </c>
      <c r="G671" s="42"/>
      <c r="H671" s="42"/>
      <c r="I671" s="221"/>
      <c r="J671" s="42"/>
      <c r="K671" s="42"/>
      <c r="L671" s="46"/>
      <c r="M671" s="222"/>
      <c r="N671" s="223"/>
      <c r="O671" s="86"/>
      <c r="P671" s="86"/>
      <c r="Q671" s="86"/>
      <c r="R671" s="86"/>
      <c r="S671" s="86"/>
      <c r="T671" s="87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T671" s="19" t="s">
        <v>152</v>
      </c>
      <c r="AU671" s="19" t="s">
        <v>82</v>
      </c>
    </row>
    <row r="672" s="2" customFormat="1">
      <c r="A672" s="40"/>
      <c r="B672" s="41"/>
      <c r="C672" s="42"/>
      <c r="D672" s="224" t="s">
        <v>154</v>
      </c>
      <c r="E672" s="42"/>
      <c r="F672" s="225" t="s">
        <v>971</v>
      </c>
      <c r="G672" s="42"/>
      <c r="H672" s="42"/>
      <c r="I672" s="221"/>
      <c r="J672" s="42"/>
      <c r="K672" s="42"/>
      <c r="L672" s="46"/>
      <c r="M672" s="222"/>
      <c r="N672" s="223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154</v>
      </c>
      <c r="AU672" s="19" t="s">
        <v>82</v>
      </c>
    </row>
    <row r="673" s="2" customFormat="1" ht="24.15" customHeight="1">
      <c r="A673" s="40"/>
      <c r="B673" s="41"/>
      <c r="C673" s="206" t="s">
        <v>972</v>
      </c>
      <c r="D673" s="206" t="s">
        <v>145</v>
      </c>
      <c r="E673" s="207" t="s">
        <v>973</v>
      </c>
      <c r="F673" s="208" t="s">
        <v>974</v>
      </c>
      <c r="G673" s="209" t="s">
        <v>201</v>
      </c>
      <c r="H673" s="210">
        <v>70</v>
      </c>
      <c r="I673" s="211"/>
      <c r="J673" s="212">
        <f>ROUND(I673*H673,2)</f>
        <v>0</v>
      </c>
      <c r="K673" s="208" t="s">
        <v>149</v>
      </c>
      <c r="L673" s="46"/>
      <c r="M673" s="213" t="s">
        <v>19</v>
      </c>
      <c r="N673" s="214" t="s">
        <v>43</v>
      </c>
      <c r="O673" s="86"/>
      <c r="P673" s="215">
        <f>O673*H673</f>
        <v>0</v>
      </c>
      <c r="Q673" s="215">
        <v>2.0000000000000002E-05</v>
      </c>
      <c r="R673" s="215">
        <f>Q673*H673</f>
        <v>0.0014000000000000002</v>
      </c>
      <c r="S673" s="215">
        <v>0</v>
      </c>
      <c r="T673" s="216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17" t="s">
        <v>272</v>
      </c>
      <c r="AT673" s="217" t="s">
        <v>145</v>
      </c>
      <c r="AU673" s="217" t="s">
        <v>82</v>
      </c>
      <c r="AY673" s="19" t="s">
        <v>142</v>
      </c>
      <c r="BE673" s="218">
        <f>IF(N673="základní",J673,0)</f>
        <v>0</v>
      </c>
      <c r="BF673" s="218">
        <f>IF(N673="snížená",J673,0)</f>
        <v>0</v>
      </c>
      <c r="BG673" s="218">
        <f>IF(N673="zákl. přenesená",J673,0)</f>
        <v>0</v>
      </c>
      <c r="BH673" s="218">
        <f>IF(N673="sníž. přenesená",J673,0)</f>
        <v>0</v>
      </c>
      <c r="BI673" s="218">
        <f>IF(N673="nulová",J673,0)</f>
        <v>0</v>
      </c>
      <c r="BJ673" s="19" t="s">
        <v>80</v>
      </c>
      <c r="BK673" s="218">
        <f>ROUND(I673*H673,2)</f>
        <v>0</v>
      </c>
      <c r="BL673" s="19" t="s">
        <v>272</v>
      </c>
      <c r="BM673" s="217" t="s">
        <v>975</v>
      </c>
    </row>
    <row r="674" s="2" customFormat="1">
      <c r="A674" s="40"/>
      <c r="B674" s="41"/>
      <c r="C674" s="42"/>
      <c r="D674" s="219" t="s">
        <v>152</v>
      </c>
      <c r="E674" s="42"/>
      <c r="F674" s="220" t="s">
        <v>976</v>
      </c>
      <c r="G674" s="42"/>
      <c r="H674" s="42"/>
      <c r="I674" s="221"/>
      <c r="J674" s="42"/>
      <c r="K674" s="42"/>
      <c r="L674" s="46"/>
      <c r="M674" s="222"/>
      <c r="N674" s="223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152</v>
      </c>
      <c r="AU674" s="19" t="s">
        <v>82</v>
      </c>
    </row>
    <row r="675" s="2" customFormat="1">
      <c r="A675" s="40"/>
      <c r="B675" s="41"/>
      <c r="C675" s="42"/>
      <c r="D675" s="224" t="s">
        <v>154</v>
      </c>
      <c r="E675" s="42"/>
      <c r="F675" s="225" t="s">
        <v>977</v>
      </c>
      <c r="G675" s="42"/>
      <c r="H675" s="42"/>
      <c r="I675" s="221"/>
      <c r="J675" s="42"/>
      <c r="K675" s="42"/>
      <c r="L675" s="46"/>
      <c r="M675" s="222"/>
      <c r="N675" s="223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154</v>
      </c>
      <c r="AU675" s="19" t="s">
        <v>82</v>
      </c>
    </row>
    <row r="676" s="2" customFormat="1" ht="24.15" customHeight="1">
      <c r="A676" s="40"/>
      <c r="B676" s="41"/>
      <c r="C676" s="206" t="s">
        <v>978</v>
      </c>
      <c r="D676" s="206" t="s">
        <v>145</v>
      </c>
      <c r="E676" s="207" t="s">
        <v>979</v>
      </c>
      <c r="F676" s="208" t="s">
        <v>980</v>
      </c>
      <c r="G676" s="209" t="s">
        <v>201</v>
      </c>
      <c r="H676" s="210">
        <v>70</v>
      </c>
      <c r="I676" s="211"/>
      <c r="J676" s="212">
        <f>ROUND(I676*H676,2)</f>
        <v>0</v>
      </c>
      <c r="K676" s="208" t="s">
        <v>149</v>
      </c>
      <c r="L676" s="46"/>
      <c r="M676" s="213" t="s">
        <v>19</v>
      </c>
      <c r="N676" s="214" t="s">
        <v>43</v>
      </c>
      <c r="O676" s="86"/>
      <c r="P676" s="215">
        <f>O676*H676</f>
        <v>0</v>
      </c>
      <c r="Q676" s="215">
        <v>3.0000000000000001E-05</v>
      </c>
      <c r="R676" s="215">
        <f>Q676*H676</f>
        <v>0.0020999999999999999</v>
      </c>
      <c r="S676" s="215">
        <v>0</v>
      </c>
      <c r="T676" s="216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7" t="s">
        <v>272</v>
      </c>
      <c r="AT676" s="217" t="s">
        <v>145</v>
      </c>
      <c r="AU676" s="217" t="s">
        <v>82</v>
      </c>
      <c r="AY676" s="19" t="s">
        <v>142</v>
      </c>
      <c r="BE676" s="218">
        <f>IF(N676="základní",J676,0)</f>
        <v>0</v>
      </c>
      <c r="BF676" s="218">
        <f>IF(N676="snížená",J676,0)</f>
        <v>0</v>
      </c>
      <c r="BG676" s="218">
        <f>IF(N676="zákl. přenesená",J676,0)</f>
        <v>0</v>
      </c>
      <c r="BH676" s="218">
        <f>IF(N676="sníž. přenesená",J676,0)</f>
        <v>0</v>
      </c>
      <c r="BI676" s="218">
        <f>IF(N676="nulová",J676,0)</f>
        <v>0</v>
      </c>
      <c r="BJ676" s="19" t="s">
        <v>80</v>
      </c>
      <c r="BK676" s="218">
        <f>ROUND(I676*H676,2)</f>
        <v>0</v>
      </c>
      <c r="BL676" s="19" t="s">
        <v>272</v>
      </c>
      <c r="BM676" s="217" t="s">
        <v>981</v>
      </c>
    </row>
    <row r="677" s="2" customFormat="1">
      <c r="A677" s="40"/>
      <c r="B677" s="41"/>
      <c r="C677" s="42"/>
      <c r="D677" s="219" t="s">
        <v>152</v>
      </c>
      <c r="E677" s="42"/>
      <c r="F677" s="220" t="s">
        <v>982</v>
      </c>
      <c r="G677" s="42"/>
      <c r="H677" s="42"/>
      <c r="I677" s="221"/>
      <c r="J677" s="42"/>
      <c r="K677" s="42"/>
      <c r="L677" s="46"/>
      <c r="M677" s="222"/>
      <c r="N677" s="223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152</v>
      </c>
      <c r="AU677" s="19" t="s">
        <v>82</v>
      </c>
    </row>
    <row r="678" s="2" customFormat="1">
      <c r="A678" s="40"/>
      <c r="B678" s="41"/>
      <c r="C678" s="42"/>
      <c r="D678" s="224" t="s">
        <v>154</v>
      </c>
      <c r="E678" s="42"/>
      <c r="F678" s="225" t="s">
        <v>983</v>
      </c>
      <c r="G678" s="42"/>
      <c r="H678" s="42"/>
      <c r="I678" s="221"/>
      <c r="J678" s="42"/>
      <c r="K678" s="42"/>
      <c r="L678" s="46"/>
      <c r="M678" s="222"/>
      <c r="N678" s="223"/>
      <c r="O678" s="86"/>
      <c r="P678" s="86"/>
      <c r="Q678" s="86"/>
      <c r="R678" s="86"/>
      <c r="S678" s="86"/>
      <c r="T678" s="87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154</v>
      </c>
      <c r="AU678" s="19" t="s">
        <v>82</v>
      </c>
    </row>
    <row r="679" s="2" customFormat="1" ht="24.15" customHeight="1">
      <c r="A679" s="40"/>
      <c r="B679" s="41"/>
      <c r="C679" s="206" t="s">
        <v>984</v>
      </c>
      <c r="D679" s="206" t="s">
        <v>145</v>
      </c>
      <c r="E679" s="207" t="s">
        <v>985</v>
      </c>
      <c r="F679" s="208" t="s">
        <v>986</v>
      </c>
      <c r="G679" s="209" t="s">
        <v>191</v>
      </c>
      <c r="H679" s="210">
        <v>29.600000000000001</v>
      </c>
      <c r="I679" s="211"/>
      <c r="J679" s="212">
        <f>ROUND(I679*H679,2)</f>
        <v>0</v>
      </c>
      <c r="K679" s="208" t="s">
        <v>149</v>
      </c>
      <c r="L679" s="46"/>
      <c r="M679" s="213" t="s">
        <v>19</v>
      </c>
      <c r="N679" s="214" t="s">
        <v>43</v>
      </c>
      <c r="O679" s="86"/>
      <c r="P679" s="215">
        <f>O679*H679</f>
        <v>0</v>
      </c>
      <c r="Q679" s="215">
        <v>0.00022000000000000001</v>
      </c>
      <c r="R679" s="215">
        <f>Q679*H679</f>
        <v>0.0065120000000000004</v>
      </c>
      <c r="S679" s="215">
        <v>0</v>
      </c>
      <c r="T679" s="216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17" t="s">
        <v>272</v>
      </c>
      <c r="AT679" s="217" t="s">
        <v>145</v>
      </c>
      <c r="AU679" s="217" t="s">
        <v>82</v>
      </c>
      <c r="AY679" s="19" t="s">
        <v>142</v>
      </c>
      <c r="BE679" s="218">
        <f>IF(N679="základní",J679,0)</f>
        <v>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19" t="s">
        <v>80</v>
      </c>
      <c r="BK679" s="218">
        <f>ROUND(I679*H679,2)</f>
        <v>0</v>
      </c>
      <c r="BL679" s="19" t="s">
        <v>272</v>
      </c>
      <c r="BM679" s="217" t="s">
        <v>987</v>
      </c>
    </row>
    <row r="680" s="2" customFormat="1">
      <c r="A680" s="40"/>
      <c r="B680" s="41"/>
      <c r="C680" s="42"/>
      <c r="D680" s="219" t="s">
        <v>152</v>
      </c>
      <c r="E680" s="42"/>
      <c r="F680" s="220" t="s">
        <v>988</v>
      </c>
      <c r="G680" s="42"/>
      <c r="H680" s="42"/>
      <c r="I680" s="221"/>
      <c r="J680" s="42"/>
      <c r="K680" s="42"/>
      <c r="L680" s="46"/>
      <c r="M680" s="222"/>
      <c r="N680" s="223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152</v>
      </c>
      <c r="AU680" s="19" t="s">
        <v>82</v>
      </c>
    </row>
    <row r="681" s="2" customFormat="1">
      <c r="A681" s="40"/>
      <c r="B681" s="41"/>
      <c r="C681" s="42"/>
      <c r="D681" s="224" t="s">
        <v>154</v>
      </c>
      <c r="E681" s="42"/>
      <c r="F681" s="225" t="s">
        <v>989</v>
      </c>
      <c r="G681" s="42"/>
      <c r="H681" s="42"/>
      <c r="I681" s="221"/>
      <c r="J681" s="42"/>
      <c r="K681" s="42"/>
      <c r="L681" s="46"/>
      <c r="M681" s="222"/>
      <c r="N681" s="223"/>
      <c r="O681" s="86"/>
      <c r="P681" s="86"/>
      <c r="Q681" s="86"/>
      <c r="R681" s="86"/>
      <c r="S681" s="86"/>
      <c r="T681" s="87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9" t="s">
        <v>154</v>
      </c>
      <c r="AU681" s="19" t="s">
        <v>82</v>
      </c>
    </row>
    <row r="682" s="2" customFormat="1" ht="24.15" customHeight="1">
      <c r="A682" s="40"/>
      <c r="B682" s="41"/>
      <c r="C682" s="206" t="s">
        <v>990</v>
      </c>
      <c r="D682" s="206" t="s">
        <v>145</v>
      </c>
      <c r="E682" s="207" t="s">
        <v>991</v>
      </c>
      <c r="F682" s="208" t="s">
        <v>992</v>
      </c>
      <c r="G682" s="209" t="s">
        <v>191</v>
      </c>
      <c r="H682" s="210">
        <v>29.600000000000001</v>
      </c>
      <c r="I682" s="211"/>
      <c r="J682" s="212">
        <f>ROUND(I682*H682,2)</f>
        <v>0</v>
      </c>
      <c r="K682" s="208" t="s">
        <v>149</v>
      </c>
      <c r="L682" s="46"/>
      <c r="M682" s="213" t="s">
        <v>19</v>
      </c>
      <c r="N682" s="214" t="s">
        <v>43</v>
      </c>
      <c r="O682" s="86"/>
      <c r="P682" s="215">
        <f>O682*H682</f>
        <v>0</v>
      </c>
      <c r="Q682" s="215">
        <v>0.00046000000000000001</v>
      </c>
      <c r="R682" s="215">
        <f>Q682*H682</f>
        <v>0.013616000000000001</v>
      </c>
      <c r="S682" s="215">
        <v>0</v>
      </c>
      <c r="T682" s="216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17" t="s">
        <v>272</v>
      </c>
      <c r="AT682" s="217" t="s">
        <v>145</v>
      </c>
      <c r="AU682" s="217" t="s">
        <v>82</v>
      </c>
      <c r="AY682" s="19" t="s">
        <v>142</v>
      </c>
      <c r="BE682" s="218">
        <f>IF(N682="základní",J682,0)</f>
        <v>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19" t="s">
        <v>80</v>
      </c>
      <c r="BK682" s="218">
        <f>ROUND(I682*H682,2)</f>
        <v>0</v>
      </c>
      <c r="BL682" s="19" t="s">
        <v>272</v>
      </c>
      <c r="BM682" s="217" t="s">
        <v>993</v>
      </c>
    </row>
    <row r="683" s="2" customFormat="1">
      <c r="A683" s="40"/>
      <c r="B683" s="41"/>
      <c r="C683" s="42"/>
      <c r="D683" s="219" t="s">
        <v>152</v>
      </c>
      <c r="E683" s="42"/>
      <c r="F683" s="220" t="s">
        <v>994</v>
      </c>
      <c r="G683" s="42"/>
      <c r="H683" s="42"/>
      <c r="I683" s="221"/>
      <c r="J683" s="42"/>
      <c r="K683" s="42"/>
      <c r="L683" s="46"/>
      <c r="M683" s="222"/>
      <c r="N683" s="223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152</v>
      </c>
      <c r="AU683" s="19" t="s">
        <v>82</v>
      </c>
    </row>
    <row r="684" s="2" customFormat="1">
      <c r="A684" s="40"/>
      <c r="B684" s="41"/>
      <c r="C684" s="42"/>
      <c r="D684" s="224" t="s">
        <v>154</v>
      </c>
      <c r="E684" s="42"/>
      <c r="F684" s="225" t="s">
        <v>995</v>
      </c>
      <c r="G684" s="42"/>
      <c r="H684" s="42"/>
      <c r="I684" s="221"/>
      <c r="J684" s="42"/>
      <c r="K684" s="42"/>
      <c r="L684" s="46"/>
      <c r="M684" s="222"/>
      <c r="N684" s="223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154</v>
      </c>
      <c r="AU684" s="19" t="s">
        <v>82</v>
      </c>
    </row>
    <row r="685" s="14" customFormat="1">
      <c r="A685" s="14"/>
      <c r="B685" s="236"/>
      <c r="C685" s="237"/>
      <c r="D685" s="219" t="s">
        <v>156</v>
      </c>
      <c r="E685" s="238" t="s">
        <v>19</v>
      </c>
      <c r="F685" s="239" t="s">
        <v>996</v>
      </c>
      <c r="G685" s="237"/>
      <c r="H685" s="240">
        <v>29.600000000000001</v>
      </c>
      <c r="I685" s="241"/>
      <c r="J685" s="237"/>
      <c r="K685" s="237"/>
      <c r="L685" s="242"/>
      <c r="M685" s="243"/>
      <c r="N685" s="244"/>
      <c r="O685" s="244"/>
      <c r="P685" s="244"/>
      <c r="Q685" s="244"/>
      <c r="R685" s="244"/>
      <c r="S685" s="244"/>
      <c r="T685" s="245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6" t="s">
        <v>156</v>
      </c>
      <c r="AU685" s="246" t="s">
        <v>82</v>
      </c>
      <c r="AV685" s="14" t="s">
        <v>82</v>
      </c>
      <c r="AW685" s="14" t="s">
        <v>33</v>
      </c>
      <c r="AX685" s="14" t="s">
        <v>80</v>
      </c>
      <c r="AY685" s="246" t="s">
        <v>142</v>
      </c>
    </row>
    <row r="686" s="12" customFormat="1" ht="22.8" customHeight="1">
      <c r="A686" s="12"/>
      <c r="B686" s="190"/>
      <c r="C686" s="191"/>
      <c r="D686" s="192" t="s">
        <v>71</v>
      </c>
      <c r="E686" s="204" t="s">
        <v>997</v>
      </c>
      <c r="F686" s="204" t="s">
        <v>998</v>
      </c>
      <c r="G686" s="191"/>
      <c r="H686" s="191"/>
      <c r="I686" s="194"/>
      <c r="J686" s="205">
        <f>BK686</f>
        <v>0</v>
      </c>
      <c r="K686" s="191"/>
      <c r="L686" s="196"/>
      <c r="M686" s="197"/>
      <c r="N686" s="198"/>
      <c r="O686" s="198"/>
      <c r="P686" s="199">
        <f>SUM(P687:P727)</f>
        <v>0</v>
      </c>
      <c r="Q686" s="198"/>
      <c r="R686" s="199">
        <f>SUM(R687:R727)</f>
        <v>0.41212510000000002</v>
      </c>
      <c r="S686" s="198"/>
      <c r="T686" s="200">
        <f>SUM(T687:T727)</f>
        <v>0.081342999999999985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01" t="s">
        <v>82</v>
      </c>
      <c r="AT686" s="202" t="s">
        <v>71</v>
      </c>
      <c r="AU686" s="202" t="s">
        <v>80</v>
      </c>
      <c r="AY686" s="201" t="s">
        <v>142</v>
      </c>
      <c r="BK686" s="203">
        <f>SUM(BK687:BK727)</f>
        <v>0</v>
      </c>
    </row>
    <row r="687" s="2" customFormat="1" ht="16.5" customHeight="1">
      <c r="A687" s="40"/>
      <c r="B687" s="41"/>
      <c r="C687" s="206" t="s">
        <v>999</v>
      </c>
      <c r="D687" s="206" t="s">
        <v>145</v>
      </c>
      <c r="E687" s="207" t="s">
        <v>1000</v>
      </c>
      <c r="F687" s="208" t="s">
        <v>1001</v>
      </c>
      <c r="G687" s="209" t="s">
        <v>191</v>
      </c>
      <c r="H687" s="210">
        <v>254.91999999999999</v>
      </c>
      <c r="I687" s="211"/>
      <c r="J687" s="212">
        <f>ROUND(I687*H687,2)</f>
        <v>0</v>
      </c>
      <c r="K687" s="208" t="s">
        <v>149</v>
      </c>
      <c r="L687" s="46"/>
      <c r="M687" s="213" t="s">
        <v>19</v>
      </c>
      <c r="N687" s="214" t="s">
        <v>43</v>
      </c>
      <c r="O687" s="86"/>
      <c r="P687" s="215">
        <f>O687*H687</f>
        <v>0</v>
      </c>
      <c r="Q687" s="215">
        <v>0.001</v>
      </c>
      <c r="R687" s="215">
        <f>Q687*H687</f>
        <v>0.25491999999999998</v>
      </c>
      <c r="S687" s="215">
        <v>0.00031</v>
      </c>
      <c r="T687" s="216">
        <f>S687*H687</f>
        <v>0.07902519999999999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7" t="s">
        <v>272</v>
      </c>
      <c r="AT687" s="217" t="s">
        <v>145</v>
      </c>
      <c r="AU687" s="217" t="s">
        <v>82</v>
      </c>
      <c r="AY687" s="19" t="s">
        <v>142</v>
      </c>
      <c r="BE687" s="218">
        <f>IF(N687="základní",J687,0)</f>
        <v>0</v>
      </c>
      <c r="BF687" s="218">
        <f>IF(N687="snížená",J687,0)</f>
        <v>0</v>
      </c>
      <c r="BG687" s="218">
        <f>IF(N687="zákl. přenesená",J687,0)</f>
        <v>0</v>
      </c>
      <c r="BH687" s="218">
        <f>IF(N687="sníž. přenesená",J687,0)</f>
        <v>0</v>
      </c>
      <c r="BI687" s="218">
        <f>IF(N687="nulová",J687,0)</f>
        <v>0</v>
      </c>
      <c r="BJ687" s="19" t="s">
        <v>80</v>
      </c>
      <c r="BK687" s="218">
        <f>ROUND(I687*H687,2)</f>
        <v>0</v>
      </c>
      <c r="BL687" s="19" t="s">
        <v>272</v>
      </c>
      <c r="BM687" s="217" t="s">
        <v>1002</v>
      </c>
    </row>
    <row r="688" s="2" customFormat="1">
      <c r="A688" s="40"/>
      <c r="B688" s="41"/>
      <c r="C688" s="42"/>
      <c r="D688" s="219" t="s">
        <v>152</v>
      </c>
      <c r="E688" s="42"/>
      <c r="F688" s="220" t="s">
        <v>1003</v>
      </c>
      <c r="G688" s="42"/>
      <c r="H688" s="42"/>
      <c r="I688" s="221"/>
      <c r="J688" s="42"/>
      <c r="K688" s="42"/>
      <c r="L688" s="46"/>
      <c r="M688" s="222"/>
      <c r="N688" s="223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9" t="s">
        <v>152</v>
      </c>
      <c r="AU688" s="19" t="s">
        <v>82</v>
      </c>
    </row>
    <row r="689" s="2" customFormat="1">
      <c r="A689" s="40"/>
      <c r="B689" s="41"/>
      <c r="C689" s="42"/>
      <c r="D689" s="224" t="s">
        <v>154</v>
      </c>
      <c r="E689" s="42"/>
      <c r="F689" s="225" t="s">
        <v>1004</v>
      </c>
      <c r="G689" s="42"/>
      <c r="H689" s="42"/>
      <c r="I689" s="221"/>
      <c r="J689" s="42"/>
      <c r="K689" s="42"/>
      <c r="L689" s="46"/>
      <c r="M689" s="222"/>
      <c r="N689" s="223"/>
      <c r="O689" s="86"/>
      <c r="P689" s="86"/>
      <c r="Q689" s="86"/>
      <c r="R689" s="86"/>
      <c r="S689" s="86"/>
      <c r="T689" s="87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T689" s="19" t="s">
        <v>154</v>
      </c>
      <c r="AU689" s="19" t="s">
        <v>82</v>
      </c>
    </row>
    <row r="690" s="2" customFormat="1" ht="16.5" customHeight="1">
      <c r="A690" s="40"/>
      <c r="B690" s="41"/>
      <c r="C690" s="206" t="s">
        <v>1005</v>
      </c>
      <c r="D690" s="206" t="s">
        <v>145</v>
      </c>
      <c r="E690" s="207" t="s">
        <v>1006</v>
      </c>
      <c r="F690" s="208" t="s">
        <v>1007</v>
      </c>
      <c r="G690" s="209" t="s">
        <v>191</v>
      </c>
      <c r="H690" s="210">
        <v>77.260000000000005</v>
      </c>
      <c r="I690" s="211"/>
      <c r="J690" s="212">
        <f>ROUND(I690*H690,2)</f>
        <v>0</v>
      </c>
      <c r="K690" s="208" t="s">
        <v>149</v>
      </c>
      <c r="L690" s="46"/>
      <c r="M690" s="213" t="s">
        <v>19</v>
      </c>
      <c r="N690" s="214" t="s">
        <v>43</v>
      </c>
      <c r="O690" s="86"/>
      <c r="P690" s="215">
        <f>O690*H690</f>
        <v>0</v>
      </c>
      <c r="Q690" s="215">
        <v>0</v>
      </c>
      <c r="R690" s="215">
        <f>Q690*H690</f>
        <v>0</v>
      </c>
      <c r="S690" s="215">
        <v>3.0000000000000001E-05</v>
      </c>
      <c r="T690" s="216">
        <f>S690*H690</f>
        <v>0.0023178000000000001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17" t="s">
        <v>272</v>
      </c>
      <c r="AT690" s="217" t="s">
        <v>145</v>
      </c>
      <c r="AU690" s="217" t="s">
        <v>82</v>
      </c>
      <c r="AY690" s="19" t="s">
        <v>142</v>
      </c>
      <c r="BE690" s="218">
        <f>IF(N690="základní",J690,0)</f>
        <v>0</v>
      </c>
      <c r="BF690" s="218">
        <f>IF(N690="snížená",J690,0)</f>
        <v>0</v>
      </c>
      <c r="BG690" s="218">
        <f>IF(N690="zákl. přenesená",J690,0)</f>
        <v>0</v>
      </c>
      <c r="BH690" s="218">
        <f>IF(N690="sníž. přenesená",J690,0)</f>
        <v>0</v>
      </c>
      <c r="BI690" s="218">
        <f>IF(N690="nulová",J690,0)</f>
        <v>0</v>
      </c>
      <c r="BJ690" s="19" t="s">
        <v>80</v>
      </c>
      <c r="BK690" s="218">
        <f>ROUND(I690*H690,2)</f>
        <v>0</v>
      </c>
      <c r="BL690" s="19" t="s">
        <v>272</v>
      </c>
      <c r="BM690" s="217" t="s">
        <v>1008</v>
      </c>
    </row>
    <row r="691" s="2" customFormat="1">
      <c r="A691" s="40"/>
      <c r="B691" s="41"/>
      <c r="C691" s="42"/>
      <c r="D691" s="219" t="s">
        <v>152</v>
      </c>
      <c r="E691" s="42"/>
      <c r="F691" s="220" t="s">
        <v>1009</v>
      </c>
      <c r="G691" s="42"/>
      <c r="H691" s="42"/>
      <c r="I691" s="221"/>
      <c r="J691" s="42"/>
      <c r="K691" s="42"/>
      <c r="L691" s="46"/>
      <c r="M691" s="222"/>
      <c r="N691" s="223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152</v>
      </c>
      <c r="AU691" s="19" t="s">
        <v>82</v>
      </c>
    </row>
    <row r="692" s="2" customFormat="1">
      <c r="A692" s="40"/>
      <c r="B692" s="41"/>
      <c r="C692" s="42"/>
      <c r="D692" s="224" t="s">
        <v>154</v>
      </c>
      <c r="E692" s="42"/>
      <c r="F692" s="225" t="s">
        <v>1010</v>
      </c>
      <c r="G692" s="42"/>
      <c r="H692" s="42"/>
      <c r="I692" s="221"/>
      <c r="J692" s="42"/>
      <c r="K692" s="42"/>
      <c r="L692" s="46"/>
      <c r="M692" s="222"/>
      <c r="N692" s="223"/>
      <c r="O692" s="86"/>
      <c r="P692" s="86"/>
      <c r="Q692" s="86"/>
      <c r="R692" s="86"/>
      <c r="S692" s="86"/>
      <c r="T692" s="87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T692" s="19" t="s">
        <v>154</v>
      </c>
      <c r="AU692" s="19" t="s">
        <v>82</v>
      </c>
    </row>
    <row r="693" s="13" customFormat="1">
      <c r="A693" s="13"/>
      <c r="B693" s="226"/>
      <c r="C693" s="227"/>
      <c r="D693" s="219" t="s">
        <v>156</v>
      </c>
      <c r="E693" s="228" t="s">
        <v>19</v>
      </c>
      <c r="F693" s="229" t="s">
        <v>240</v>
      </c>
      <c r="G693" s="227"/>
      <c r="H693" s="228" t="s">
        <v>19</v>
      </c>
      <c r="I693" s="230"/>
      <c r="J693" s="227"/>
      <c r="K693" s="227"/>
      <c r="L693" s="231"/>
      <c r="M693" s="232"/>
      <c r="N693" s="233"/>
      <c r="O693" s="233"/>
      <c r="P693" s="233"/>
      <c r="Q693" s="233"/>
      <c r="R693" s="233"/>
      <c r="S693" s="233"/>
      <c r="T693" s="234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5" t="s">
        <v>156</v>
      </c>
      <c r="AU693" s="235" t="s">
        <v>82</v>
      </c>
      <c r="AV693" s="13" t="s">
        <v>80</v>
      </c>
      <c r="AW693" s="13" t="s">
        <v>33</v>
      </c>
      <c r="AX693" s="13" t="s">
        <v>72</v>
      </c>
      <c r="AY693" s="235" t="s">
        <v>142</v>
      </c>
    </row>
    <row r="694" s="14" customFormat="1">
      <c r="A694" s="14"/>
      <c r="B694" s="236"/>
      <c r="C694" s="237"/>
      <c r="D694" s="219" t="s">
        <v>156</v>
      </c>
      <c r="E694" s="238" t="s">
        <v>19</v>
      </c>
      <c r="F694" s="239" t="s">
        <v>241</v>
      </c>
      <c r="G694" s="237"/>
      <c r="H694" s="240">
        <v>23.960000000000001</v>
      </c>
      <c r="I694" s="241"/>
      <c r="J694" s="237"/>
      <c r="K694" s="237"/>
      <c r="L694" s="242"/>
      <c r="M694" s="243"/>
      <c r="N694" s="244"/>
      <c r="O694" s="244"/>
      <c r="P694" s="244"/>
      <c r="Q694" s="244"/>
      <c r="R694" s="244"/>
      <c r="S694" s="244"/>
      <c r="T694" s="245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6" t="s">
        <v>156</v>
      </c>
      <c r="AU694" s="246" t="s">
        <v>82</v>
      </c>
      <c r="AV694" s="14" t="s">
        <v>82</v>
      </c>
      <c r="AW694" s="14" t="s">
        <v>33</v>
      </c>
      <c r="AX694" s="14" t="s">
        <v>72</v>
      </c>
      <c r="AY694" s="246" t="s">
        <v>142</v>
      </c>
    </row>
    <row r="695" s="13" customFormat="1">
      <c r="A695" s="13"/>
      <c r="B695" s="226"/>
      <c r="C695" s="227"/>
      <c r="D695" s="219" t="s">
        <v>156</v>
      </c>
      <c r="E695" s="228" t="s">
        <v>19</v>
      </c>
      <c r="F695" s="229" t="s">
        <v>242</v>
      </c>
      <c r="G695" s="227"/>
      <c r="H695" s="228" t="s">
        <v>19</v>
      </c>
      <c r="I695" s="230"/>
      <c r="J695" s="227"/>
      <c r="K695" s="227"/>
      <c r="L695" s="231"/>
      <c r="M695" s="232"/>
      <c r="N695" s="233"/>
      <c r="O695" s="233"/>
      <c r="P695" s="233"/>
      <c r="Q695" s="233"/>
      <c r="R695" s="233"/>
      <c r="S695" s="233"/>
      <c r="T695" s="23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5" t="s">
        <v>156</v>
      </c>
      <c r="AU695" s="235" t="s">
        <v>82</v>
      </c>
      <c r="AV695" s="13" t="s">
        <v>80</v>
      </c>
      <c r="AW695" s="13" t="s">
        <v>33</v>
      </c>
      <c r="AX695" s="13" t="s">
        <v>72</v>
      </c>
      <c r="AY695" s="235" t="s">
        <v>142</v>
      </c>
    </row>
    <row r="696" s="14" customFormat="1">
      <c r="A696" s="14"/>
      <c r="B696" s="236"/>
      <c r="C696" s="237"/>
      <c r="D696" s="219" t="s">
        <v>156</v>
      </c>
      <c r="E696" s="238" t="s">
        <v>19</v>
      </c>
      <c r="F696" s="239" t="s">
        <v>243</v>
      </c>
      <c r="G696" s="237"/>
      <c r="H696" s="240">
        <v>39.979999999999997</v>
      </c>
      <c r="I696" s="241"/>
      <c r="J696" s="237"/>
      <c r="K696" s="237"/>
      <c r="L696" s="242"/>
      <c r="M696" s="243"/>
      <c r="N696" s="244"/>
      <c r="O696" s="244"/>
      <c r="P696" s="244"/>
      <c r="Q696" s="244"/>
      <c r="R696" s="244"/>
      <c r="S696" s="244"/>
      <c r="T696" s="245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6" t="s">
        <v>156</v>
      </c>
      <c r="AU696" s="246" t="s">
        <v>82</v>
      </c>
      <c r="AV696" s="14" t="s">
        <v>82</v>
      </c>
      <c r="AW696" s="14" t="s">
        <v>33</v>
      </c>
      <c r="AX696" s="14" t="s">
        <v>72</v>
      </c>
      <c r="AY696" s="246" t="s">
        <v>142</v>
      </c>
    </row>
    <row r="697" s="13" customFormat="1">
      <c r="A697" s="13"/>
      <c r="B697" s="226"/>
      <c r="C697" s="227"/>
      <c r="D697" s="219" t="s">
        <v>156</v>
      </c>
      <c r="E697" s="228" t="s">
        <v>19</v>
      </c>
      <c r="F697" s="229" t="s">
        <v>244</v>
      </c>
      <c r="G697" s="227"/>
      <c r="H697" s="228" t="s">
        <v>19</v>
      </c>
      <c r="I697" s="230"/>
      <c r="J697" s="227"/>
      <c r="K697" s="227"/>
      <c r="L697" s="231"/>
      <c r="M697" s="232"/>
      <c r="N697" s="233"/>
      <c r="O697" s="233"/>
      <c r="P697" s="233"/>
      <c r="Q697" s="233"/>
      <c r="R697" s="233"/>
      <c r="S697" s="233"/>
      <c r="T697" s="23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5" t="s">
        <v>156</v>
      </c>
      <c r="AU697" s="235" t="s">
        <v>82</v>
      </c>
      <c r="AV697" s="13" t="s">
        <v>80</v>
      </c>
      <c r="AW697" s="13" t="s">
        <v>33</v>
      </c>
      <c r="AX697" s="13" t="s">
        <v>72</v>
      </c>
      <c r="AY697" s="235" t="s">
        <v>142</v>
      </c>
    </row>
    <row r="698" s="14" customFormat="1">
      <c r="A698" s="14"/>
      <c r="B698" s="236"/>
      <c r="C698" s="237"/>
      <c r="D698" s="219" t="s">
        <v>156</v>
      </c>
      <c r="E698" s="238" t="s">
        <v>19</v>
      </c>
      <c r="F698" s="239" t="s">
        <v>245</v>
      </c>
      <c r="G698" s="237"/>
      <c r="H698" s="240">
        <v>3.5499999999999998</v>
      </c>
      <c r="I698" s="241"/>
      <c r="J698" s="237"/>
      <c r="K698" s="237"/>
      <c r="L698" s="242"/>
      <c r="M698" s="243"/>
      <c r="N698" s="244"/>
      <c r="O698" s="244"/>
      <c r="P698" s="244"/>
      <c r="Q698" s="244"/>
      <c r="R698" s="244"/>
      <c r="S698" s="244"/>
      <c r="T698" s="24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6" t="s">
        <v>156</v>
      </c>
      <c r="AU698" s="246" t="s">
        <v>82</v>
      </c>
      <c r="AV698" s="14" t="s">
        <v>82</v>
      </c>
      <c r="AW698" s="14" t="s">
        <v>33</v>
      </c>
      <c r="AX698" s="14" t="s">
        <v>72</v>
      </c>
      <c r="AY698" s="246" t="s">
        <v>142</v>
      </c>
    </row>
    <row r="699" s="13" customFormat="1">
      <c r="A699" s="13"/>
      <c r="B699" s="226"/>
      <c r="C699" s="227"/>
      <c r="D699" s="219" t="s">
        <v>156</v>
      </c>
      <c r="E699" s="228" t="s">
        <v>19</v>
      </c>
      <c r="F699" s="229" t="s">
        <v>195</v>
      </c>
      <c r="G699" s="227"/>
      <c r="H699" s="228" t="s">
        <v>19</v>
      </c>
      <c r="I699" s="230"/>
      <c r="J699" s="227"/>
      <c r="K699" s="227"/>
      <c r="L699" s="231"/>
      <c r="M699" s="232"/>
      <c r="N699" s="233"/>
      <c r="O699" s="233"/>
      <c r="P699" s="233"/>
      <c r="Q699" s="233"/>
      <c r="R699" s="233"/>
      <c r="S699" s="233"/>
      <c r="T699" s="234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5" t="s">
        <v>156</v>
      </c>
      <c r="AU699" s="235" t="s">
        <v>82</v>
      </c>
      <c r="AV699" s="13" t="s">
        <v>80</v>
      </c>
      <c r="AW699" s="13" t="s">
        <v>33</v>
      </c>
      <c r="AX699" s="13" t="s">
        <v>72</v>
      </c>
      <c r="AY699" s="235" t="s">
        <v>142</v>
      </c>
    </row>
    <row r="700" s="14" customFormat="1">
      <c r="A700" s="14"/>
      <c r="B700" s="236"/>
      <c r="C700" s="237"/>
      <c r="D700" s="219" t="s">
        <v>156</v>
      </c>
      <c r="E700" s="238" t="s">
        <v>19</v>
      </c>
      <c r="F700" s="239" t="s">
        <v>246</v>
      </c>
      <c r="G700" s="237"/>
      <c r="H700" s="240">
        <v>9.7699999999999996</v>
      </c>
      <c r="I700" s="241"/>
      <c r="J700" s="237"/>
      <c r="K700" s="237"/>
      <c r="L700" s="242"/>
      <c r="M700" s="243"/>
      <c r="N700" s="244"/>
      <c r="O700" s="244"/>
      <c r="P700" s="244"/>
      <c r="Q700" s="244"/>
      <c r="R700" s="244"/>
      <c r="S700" s="244"/>
      <c r="T700" s="245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6" t="s">
        <v>156</v>
      </c>
      <c r="AU700" s="246" t="s">
        <v>82</v>
      </c>
      <c r="AV700" s="14" t="s">
        <v>82</v>
      </c>
      <c r="AW700" s="14" t="s">
        <v>33</v>
      </c>
      <c r="AX700" s="14" t="s">
        <v>72</v>
      </c>
      <c r="AY700" s="246" t="s">
        <v>142</v>
      </c>
    </row>
    <row r="701" s="15" customFormat="1">
      <c r="A701" s="15"/>
      <c r="B701" s="247"/>
      <c r="C701" s="248"/>
      <c r="D701" s="219" t="s">
        <v>156</v>
      </c>
      <c r="E701" s="249" t="s">
        <v>19</v>
      </c>
      <c r="F701" s="250" t="s">
        <v>173</v>
      </c>
      <c r="G701" s="248"/>
      <c r="H701" s="251">
        <v>77.259999999999991</v>
      </c>
      <c r="I701" s="252"/>
      <c r="J701" s="248"/>
      <c r="K701" s="248"/>
      <c r="L701" s="253"/>
      <c r="M701" s="254"/>
      <c r="N701" s="255"/>
      <c r="O701" s="255"/>
      <c r="P701" s="255"/>
      <c r="Q701" s="255"/>
      <c r="R701" s="255"/>
      <c r="S701" s="255"/>
      <c r="T701" s="256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57" t="s">
        <v>156</v>
      </c>
      <c r="AU701" s="257" t="s">
        <v>82</v>
      </c>
      <c r="AV701" s="15" t="s">
        <v>150</v>
      </c>
      <c r="AW701" s="15" t="s">
        <v>33</v>
      </c>
      <c r="AX701" s="15" t="s">
        <v>80</v>
      </c>
      <c r="AY701" s="257" t="s">
        <v>142</v>
      </c>
    </row>
    <row r="702" s="2" customFormat="1" ht="16.5" customHeight="1">
      <c r="A702" s="40"/>
      <c r="B702" s="41"/>
      <c r="C702" s="258" t="s">
        <v>1011</v>
      </c>
      <c r="D702" s="258" t="s">
        <v>174</v>
      </c>
      <c r="E702" s="259" t="s">
        <v>1012</v>
      </c>
      <c r="F702" s="260" t="s">
        <v>1013</v>
      </c>
      <c r="G702" s="261" t="s">
        <v>191</v>
      </c>
      <c r="H702" s="262">
        <v>84.986000000000004</v>
      </c>
      <c r="I702" s="263"/>
      <c r="J702" s="264">
        <f>ROUND(I702*H702,2)</f>
        <v>0</v>
      </c>
      <c r="K702" s="260" t="s">
        <v>149</v>
      </c>
      <c r="L702" s="265"/>
      <c r="M702" s="266" t="s">
        <v>19</v>
      </c>
      <c r="N702" s="267" t="s">
        <v>43</v>
      </c>
      <c r="O702" s="86"/>
      <c r="P702" s="215">
        <f>O702*H702</f>
        <v>0</v>
      </c>
      <c r="Q702" s="215">
        <v>0.00035</v>
      </c>
      <c r="R702" s="215">
        <f>Q702*H702</f>
        <v>0.0297451</v>
      </c>
      <c r="S702" s="215">
        <v>0</v>
      </c>
      <c r="T702" s="216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17" t="s">
        <v>83</v>
      </c>
      <c r="AT702" s="217" t="s">
        <v>174</v>
      </c>
      <c r="AU702" s="217" t="s">
        <v>82</v>
      </c>
      <c r="AY702" s="19" t="s">
        <v>142</v>
      </c>
      <c r="BE702" s="218">
        <f>IF(N702="základní",J702,0)</f>
        <v>0</v>
      </c>
      <c r="BF702" s="218">
        <f>IF(N702="snížená",J702,0)</f>
        <v>0</v>
      </c>
      <c r="BG702" s="218">
        <f>IF(N702="zákl. přenesená",J702,0)</f>
        <v>0</v>
      </c>
      <c r="BH702" s="218">
        <f>IF(N702="sníž. přenesená",J702,0)</f>
        <v>0</v>
      </c>
      <c r="BI702" s="218">
        <f>IF(N702="nulová",J702,0)</f>
        <v>0</v>
      </c>
      <c r="BJ702" s="19" t="s">
        <v>80</v>
      </c>
      <c r="BK702" s="218">
        <f>ROUND(I702*H702,2)</f>
        <v>0</v>
      </c>
      <c r="BL702" s="19" t="s">
        <v>272</v>
      </c>
      <c r="BM702" s="217" t="s">
        <v>1014</v>
      </c>
    </row>
    <row r="703" s="2" customFormat="1">
      <c r="A703" s="40"/>
      <c r="B703" s="41"/>
      <c r="C703" s="42"/>
      <c r="D703" s="219" t="s">
        <v>152</v>
      </c>
      <c r="E703" s="42"/>
      <c r="F703" s="220" t="s">
        <v>1013</v>
      </c>
      <c r="G703" s="42"/>
      <c r="H703" s="42"/>
      <c r="I703" s="221"/>
      <c r="J703" s="42"/>
      <c r="K703" s="42"/>
      <c r="L703" s="46"/>
      <c r="M703" s="222"/>
      <c r="N703" s="223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9" t="s">
        <v>152</v>
      </c>
      <c r="AU703" s="19" t="s">
        <v>82</v>
      </c>
    </row>
    <row r="704" s="14" customFormat="1">
      <c r="A704" s="14"/>
      <c r="B704" s="236"/>
      <c r="C704" s="237"/>
      <c r="D704" s="219" t="s">
        <v>156</v>
      </c>
      <c r="E704" s="238" t="s">
        <v>19</v>
      </c>
      <c r="F704" s="239" t="s">
        <v>876</v>
      </c>
      <c r="G704" s="237"/>
      <c r="H704" s="240">
        <v>84.986000000000004</v>
      </c>
      <c r="I704" s="241"/>
      <c r="J704" s="237"/>
      <c r="K704" s="237"/>
      <c r="L704" s="242"/>
      <c r="M704" s="243"/>
      <c r="N704" s="244"/>
      <c r="O704" s="244"/>
      <c r="P704" s="244"/>
      <c r="Q704" s="244"/>
      <c r="R704" s="244"/>
      <c r="S704" s="244"/>
      <c r="T704" s="24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6" t="s">
        <v>156</v>
      </c>
      <c r="AU704" s="246" t="s">
        <v>82</v>
      </c>
      <c r="AV704" s="14" t="s">
        <v>82</v>
      </c>
      <c r="AW704" s="14" t="s">
        <v>33</v>
      </c>
      <c r="AX704" s="14" t="s">
        <v>80</v>
      </c>
      <c r="AY704" s="246" t="s">
        <v>142</v>
      </c>
    </row>
    <row r="705" s="2" customFormat="1" ht="24.15" customHeight="1">
      <c r="A705" s="40"/>
      <c r="B705" s="41"/>
      <c r="C705" s="206" t="s">
        <v>1015</v>
      </c>
      <c r="D705" s="206" t="s">
        <v>145</v>
      </c>
      <c r="E705" s="207" t="s">
        <v>1016</v>
      </c>
      <c r="F705" s="208" t="s">
        <v>1017</v>
      </c>
      <c r="G705" s="209" t="s">
        <v>191</v>
      </c>
      <c r="H705" s="210">
        <v>254.91999999999999</v>
      </c>
      <c r="I705" s="211"/>
      <c r="J705" s="212">
        <f>ROUND(I705*H705,2)</f>
        <v>0</v>
      </c>
      <c r="K705" s="208" t="s">
        <v>149</v>
      </c>
      <c r="L705" s="46"/>
      <c r="M705" s="213" t="s">
        <v>19</v>
      </c>
      <c r="N705" s="214" t="s">
        <v>43</v>
      </c>
      <c r="O705" s="86"/>
      <c r="P705" s="215">
        <f>O705*H705</f>
        <v>0</v>
      </c>
      <c r="Q705" s="215">
        <v>0.00021000000000000001</v>
      </c>
      <c r="R705" s="215">
        <f>Q705*H705</f>
        <v>0.053533200000000003</v>
      </c>
      <c r="S705" s="215">
        <v>0</v>
      </c>
      <c r="T705" s="216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17" t="s">
        <v>272</v>
      </c>
      <c r="AT705" s="217" t="s">
        <v>145</v>
      </c>
      <c r="AU705" s="217" t="s">
        <v>82</v>
      </c>
      <c r="AY705" s="19" t="s">
        <v>142</v>
      </c>
      <c r="BE705" s="218">
        <f>IF(N705="základní",J705,0)</f>
        <v>0</v>
      </c>
      <c r="BF705" s="218">
        <f>IF(N705="snížená",J705,0)</f>
        <v>0</v>
      </c>
      <c r="BG705" s="218">
        <f>IF(N705="zákl. přenesená",J705,0)</f>
        <v>0</v>
      </c>
      <c r="BH705" s="218">
        <f>IF(N705="sníž. přenesená",J705,0)</f>
        <v>0</v>
      </c>
      <c r="BI705" s="218">
        <f>IF(N705="nulová",J705,0)</f>
        <v>0</v>
      </c>
      <c r="BJ705" s="19" t="s">
        <v>80</v>
      </c>
      <c r="BK705" s="218">
        <f>ROUND(I705*H705,2)</f>
        <v>0</v>
      </c>
      <c r="BL705" s="19" t="s">
        <v>272</v>
      </c>
      <c r="BM705" s="217" t="s">
        <v>1018</v>
      </c>
    </row>
    <row r="706" s="2" customFormat="1">
      <c r="A706" s="40"/>
      <c r="B706" s="41"/>
      <c r="C706" s="42"/>
      <c r="D706" s="219" t="s">
        <v>152</v>
      </c>
      <c r="E706" s="42"/>
      <c r="F706" s="220" t="s">
        <v>1019</v>
      </c>
      <c r="G706" s="42"/>
      <c r="H706" s="42"/>
      <c r="I706" s="221"/>
      <c r="J706" s="42"/>
      <c r="K706" s="42"/>
      <c r="L706" s="46"/>
      <c r="M706" s="222"/>
      <c r="N706" s="223"/>
      <c r="O706" s="86"/>
      <c r="P706" s="86"/>
      <c r="Q706" s="86"/>
      <c r="R706" s="86"/>
      <c r="S706" s="86"/>
      <c r="T706" s="87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T706" s="19" t="s">
        <v>152</v>
      </c>
      <c r="AU706" s="19" t="s">
        <v>82</v>
      </c>
    </row>
    <row r="707" s="2" customFormat="1">
      <c r="A707" s="40"/>
      <c r="B707" s="41"/>
      <c r="C707" s="42"/>
      <c r="D707" s="224" t="s">
        <v>154</v>
      </c>
      <c r="E707" s="42"/>
      <c r="F707" s="225" t="s">
        <v>1020</v>
      </c>
      <c r="G707" s="42"/>
      <c r="H707" s="42"/>
      <c r="I707" s="221"/>
      <c r="J707" s="42"/>
      <c r="K707" s="42"/>
      <c r="L707" s="46"/>
      <c r="M707" s="222"/>
      <c r="N707" s="223"/>
      <c r="O707" s="86"/>
      <c r="P707" s="86"/>
      <c r="Q707" s="86"/>
      <c r="R707" s="86"/>
      <c r="S707" s="86"/>
      <c r="T707" s="87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T707" s="19" t="s">
        <v>154</v>
      </c>
      <c r="AU707" s="19" t="s">
        <v>82</v>
      </c>
    </row>
    <row r="708" s="2" customFormat="1" ht="33" customHeight="1">
      <c r="A708" s="40"/>
      <c r="B708" s="41"/>
      <c r="C708" s="206" t="s">
        <v>1021</v>
      </c>
      <c r="D708" s="206" t="s">
        <v>145</v>
      </c>
      <c r="E708" s="207" t="s">
        <v>1022</v>
      </c>
      <c r="F708" s="208" t="s">
        <v>1023</v>
      </c>
      <c r="G708" s="209" t="s">
        <v>191</v>
      </c>
      <c r="H708" s="210">
        <v>254.91999999999999</v>
      </c>
      <c r="I708" s="211"/>
      <c r="J708" s="212">
        <f>ROUND(I708*H708,2)</f>
        <v>0</v>
      </c>
      <c r="K708" s="208" t="s">
        <v>149</v>
      </c>
      <c r="L708" s="46"/>
      <c r="M708" s="213" t="s">
        <v>19</v>
      </c>
      <c r="N708" s="214" t="s">
        <v>43</v>
      </c>
      <c r="O708" s="86"/>
      <c r="P708" s="215">
        <f>O708*H708</f>
        <v>0</v>
      </c>
      <c r="Q708" s="215">
        <v>0.00029</v>
      </c>
      <c r="R708" s="215">
        <f>Q708*H708</f>
        <v>0.073926800000000001</v>
      </c>
      <c r="S708" s="215">
        <v>0</v>
      </c>
      <c r="T708" s="216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17" t="s">
        <v>272</v>
      </c>
      <c r="AT708" s="217" t="s">
        <v>145</v>
      </c>
      <c r="AU708" s="217" t="s">
        <v>82</v>
      </c>
      <c r="AY708" s="19" t="s">
        <v>142</v>
      </c>
      <c r="BE708" s="218">
        <f>IF(N708="základní",J708,0)</f>
        <v>0</v>
      </c>
      <c r="BF708" s="218">
        <f>IF(N708="snížená",J708,0)</f>
        <v>0</v>
      </c>
      <c r="BG708" s="218">
        <f>IF(N708="zákl. přenesená",J708,0)</f>
        <v>0</v>
      </c>
      <c r="BH708" s="218">
        <f>IF(N708="sníž. přenesená",J708,0)</f>
        <v>0</v>
      </c>
      <c r="BI708" s="218">
        <f>IF(N708="nulová",J708,0)</f>
        <v>0</v>
      </c>
      <c r="BJ708" s="19" t="s">
        <v>80</v>
      </c>
      <c r="BK708" s="218">
        <f>ROUND(I708*H708,2)</f>
        <v>0</v>
      </c>
      <c r="BL708" s="19" t="s">
        <v>272</v>
      </c>
      <c r="BM708" s="217" t="s">
        <v>1024</v>
      </c>
    </row>
    <row r="709" s="2" customFormat="1">
      <c r="A709" s="40"/>
      <c r="B709" s="41"/>
      <c r="C709" s="42"/>
      <c r="D709" s="219" t="s">
        <v>152</v>
      </c>
      <c r="E709" s="42"/>
      <c r="F709" s="220" t="s">
        <v>1025</v>
      </c>
      <c r="G709" s="42"/>
      <c r="H709" s="42"/>
      <c r="I709" s="221"/>
      <c r="J709" s="42"/>
      <c r="K709" s="42"/>
      <c r="L709" s="46"/>
      <c r="M709" s="222"/>
      <c r="N709" s="223"/>
      <c r="O709" s="86"/>
      <c r="P709" s="86"/>
      <c r="Q709" s="86"/>
      <c r="R709" s="86"/>
      <c r="S709" s="86"/>
      <c r="T709" s="87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T709" s="19" t="s">
        <v>152</v>
      </c>
      <c r="AU709" s="19" t="s">
        <v>82</v>
      </c>
    </row>
    <row r="710" s="2" customFormat="1">
      <c r="A710" s="40"/>
      <c r="B710" s="41"/>
      <c r="C710" s="42"/>
      <c r="D710" s="224" t="s">
        <v>154</v>
      </c>
      <c r="E710" s="42"/>
      <c r="F710" s="225" t="s">
        <v>1026</v>
      </c>
      <c r="G710" s="42"/>
      <c r="H710" s="42"/>
      <c r="I710" s="221"/>
      <c r="J710" s="42"/>
      <c r="K710" s="42"/>
      <c r="L710" s="46"/>
      <c r="M710" s="222"/>
      <c r="N710" s="223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9" t="s">
        <v>154</v>
      </c>
      <c r="AU710" s="19" t="s">
        <v>82</v>
      </c>
    </row>
    <row r="711" s="13" customFormat="1">
      <c r="A711" s="13"/>
      <c r="B711" s="226"/>
      <c r="C711" s="227"/>
      <c r="D711" s="219" t="s">
        <v>156</v>
      </c>
      <c r="E711" s="228" t="s">
        <v>19</v>
      </c>
      <c r="F711" s="229" t="s">
        <v>240</v>
      </c>
      <c r="G711" s="227"/>
      <c r="H711" s="228" t="s">
        <v>19</v>
      </c>
      <c r="I711" s="230"/>
      <c r="J711" s="227"/>
      <c r="K711" s="227"/>
      <c r="L711" s="231"/>
      <c r="M711" s="232"/>
      <c r="N711" s="233"/>
      <c r="O711" s="233"/>
      <c r="P711" s="233"/>
      <c r="Q711" s="233"/>
      <c r="R711" s="233"/>
      <c r="S711" s="233"/>
      <c r="T711" s="234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5" t="s">
        <v>156</v>
      </c>
      <c r="AU711" s="235" t="s">
        <v>82</v>
      </c>
      <c r="AV711" s="13" t="s">
        <v>80</v>
      </c>
      <c r="AW711" s="13" t="s">
        <v>33</v>
      </c>
      <c r="AX711" s="13" t="s">
        <v>72</v>
      </c>
      <c r="AY711" s="235" t="s">
        <v>142</v>
      </c>
    </row>
    <row r="712" s="14" customFormat="1">
      <c r="A712" s="14"/>
      <c r="B712" s="236"/>
      <c r="C712" s="237"/>
      <c r="D712" s="219" t="s">
        <v>156</v>
      </c>
      <c r="E712" s="238" t="s">
        <v>19</v>
      </c>
      <c r="F712" s="239" t="s">
        <v>260</v>
      </c>
      <c r="G712" s="237"/>
      <c r="H712" s="240">
        <v>53.189999999999998</v>
      </c>
      <c r="I712" s="241"/>
      <c r="J712" s="237"/>
      <c r="K712" s="237"/>
      <c r="L712" s="242"/>
      <c r="M712" s="243"/>
      <c r="N712" s="244"/>
      <c r="O712" s="244"/>
      <c r="P712" s="244"/>
      <c r="Q712" s="244"/>
      <c r="R712" s="244"/>
      <c r="S712" s="244"/>
      <c r="T712" s="245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6" t="s">
        <v>156</v>
      </c>
      <c r="AU712" s="246" t="s">
        <v>82</v>
      </c>
      <c r="AV712" s="14" t="s">
        <v>82</v>
      </c>
      <c r="AW712" s="14" t="s">
        <v>33</v>
      </c>
      <c r="AX712" s="14" t="s">
        <v>72</v>
      </c>
      <c r="AY712" s="246" t="s">
        <v>142</v>
      </c>
    </row>
    <row r="713" s="13" customFormat="1">
      <c r="A713" s="13"/>
      <c r="B713" s="226"/>
      <c r="C713" s="227"/>
      <c r="D713" s="219" t="s">
        <v>156</v>
      </c>
      <c r="E713" s="228" t="s">
        <v>19</v>
      </c>
      <c r="F713" s="229" t="s">
        <v>242</v>
      </c>
      <c r="G713" s="227"/>
      <c r="H713" s="228" t="s">
        <v>19</v>
      </c>
      <c r="I713" s="230"/>
      <c r="J713" s="227"/>
      <c r="K713" s="227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156</v>
      </c>
      <c r="AU713" s="235" t="s">
        <v>82</v>
      </c>
      <c r="AV713" s="13" t="s">
        <v>80</v>
      </c>
      <c r="AW713" s="13" t="s">
        <v>33</v>
      </c>
      <c r="AX713" s="13" t="s">
        <v>72</v>
      </c>
      <c r="AY713" s="235" t="s">
        <v>142</v>
      </c>
    </row>
    <row r="714" s="14" customFormat="1">
      <c r="A714" s="14"/>
      <c r="B714" s="236"/>
      <c r="C714" s="237"/>
      <c r="D714" s="219" t="s">
        <v>156</v>
      </c>
      <c r="E714" s="238" t="s">
        <v>19</v>
      </c>
      <c r="F714" s="239" t="s">
        <v>261</v>
      </c>
      <c r="G714" s="237"/>
      <c r="H714" s="240">
        <v>68.310000000000002</v>
      </c>
      <c r="I714" s="241"/>
      <c r="J714" s="237"/>
      <c r="K714" s="237"/>
      <c r="L714" s="242"/>
      <c r="M714" s="243"/>
      <c r="N714" s="244"/>
      <c r="O714" s="244"/>
      <c r="P714" s="244"/>
      <c r="Q714" s="244"/>
      <c r="R714" s="244"/>
      <c r="S714" s="244"/>
      <c r="T714" s="245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6" t="s">
        <v>156</v>
      </c>
      <c r="AU714" s="246" t="s">
        <v>82</v>
      </c>
      <c r="AV714" s="14" t="s">
        <v>82</v>
      </c>
      <c r="AW714" s="14" t="s">
        <v>33</v>
      </c>
      <c r="AX714" s="14" t="s">
        <v>72</v>
      </c>
      <c r="AY714" s="246" t="s">
        <v>142</v>
      </c>
    </row>
    <row r="715" s="13" customFormat="1">
      <c r="A715" s="13"/>
      <c r="B715" s="226"/>
      <c r="C715" s="227"/>
      <c r="D715" s="219" t="s">
        <v>156</v>
      </c>
      <c r="E715" s="228" t="s">
        <v>19</v>
      </c>
      <c r="F715" s="229" t="s">
        <v>244</v>
      </c>
      <c r="G715" s="227"/>
      <c r="H715" s="228" t="s">
        <v>19</v>
      </c>
      <c r="I715" s="230"/>
      <c r="J715" s="227"/>
      <c r="K715" s="227"/>
      <c r="L715" s="231"/>
      <c r="M715" s="232"/>
      <c r="N715" s="233"/>
      <c r="O715" s="233"/>
      <c r="P715" s="233"/>
      <c r="Q715" s="233"/>
      <c r="R715" s="233"/>
      <c r="S715" s="233"/>
      <c r="T715" s="23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5" t="s">
        <v>156</v>
      </c>
      <c r="AU715" s="235" t="s">
        <v>82</v>
      </c>
      <c r="AV715" s="13" t="s">
        <v>80</v>
      </c>
      <c r="AW715" s="13" t="s">
        <v>33</v>
      </c>
      <c r="AX715" s="13" t="s">
        <v>72</v>
      </c>
      <c r="AY715" s="235" t="s">
        <v>142</v>
      </c>
    </row>
    <row r="716" s="14" customFormat="1">
      <c r="A716" s="14"/>
      <c r="B716" s="236"/>
      <c r="C716" s="237"/>
      <c r="D716" s="219" t="s">
        <v>156</v>
      </c>
      <c r="E716" s="238" t="s">
        <v>19</v>
      </c>
      <c r="F716" s="239" t="s">
        <v>262</v>
      </c>
      <c r="G716" s="237"/>
      <c r="H716" s="240">
        <v>21.870000000000001</v>
      </c>
      <c r="I716" s="241"/>
      <c r="J716" s="237"/>
      <c r="K716" s="237"/>
      <c r="L716" s="242"/>
      <c r="M716" s="243"/>
      <c r="N716" s="244"/>
      <c r="O716" s="244"/>
      <c r="P716" s="244"/>
      <c r="Q716" s="244"/>
      <c r="R716" s="244"/>
      <c r="S716" s="244"/>
      <c r="T716" s="245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6" t="s">
        <v>156</v>
      </c>
      <c r="AU716" s="246" t="s">
        <v>82</v>
      </c>
      <c r="AV716" s="14" t="s">
        <v>82</v>
      </c>
      <c r="AW716" s="14" t="s">
        <v>33</v>
      </c>
      <c r="AX716" s="14" t="s">
        <v>72</v>
      </c>
      <c r="AY716" s="246" t="s">
        <v>142</v>
      </c>
    </row>
    <row r="717" s="13" customFormat="1">
      <c r="A717" s="13"/>
      <c r="B717" s="226"/>
      <c r="C717" s="227"/>
      <c r="D717" s="219" t="s">
        <v>156</v>
      </c>
      <c r="E717" s="228" t="s">
        <v>19</v>
      </c>
      <c r="F717" s="229" t="s">
        <v>195</v>
      </c>
      <c r="G717" s="227"/>
      <c r="H717" s="228" t="s">
        <v>19</v>
      </c>
      <c r="I717" s="230"/>
      <c r="J717" s="227"/>
      <c r="K717" s="227"/>
      <c r="L717" s="231"/>
      <c r="M717" s="232"/>
      <c r="N717" s="233"/>
      <c r="O717" s="233"/>
      <c r="P717" s="233"/>
      <c r="Q717" s="233"/>
      <c r="R717" s="233"/>
      <c r="S717" s="233"/>
      <c r="T717" s="234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5" t="s">
        <v>156</v>
      </c>
      <c r="AU717" s="235" t="s">
        <v>82</v>
      </c>
      <c r="AV717" s="13" t="s">
        <v>80</v>
      </c>
      <c r="AW717" s="13" t="s">
        <v>33</v>
      </c>
      <c r="AX717" s="13" t="s">
        <v>72</v>
      </c>
      <c r="AY717" s="235" t="s">
        <v>142</v>
      </c>
    </row>
    <row r="718" s="14" customFormat="1">
      <c r="A718" s="14"/>
      <c r="B718" s="236"/>
      <c r="C718" s="237"/>
      <c r="D718" s="219" t="s">
        <v>156</v>
      </c>
      <c r="E718" s="238" t="s">
        <v>19</v>
      </c>
      <c r="F718" s="239" t="s">
        <v>263</v>
      </c>
      <c r="G718" s="237"/>
      <c r="H718" s="240">
        <v>34.289999999999999</v>
      </c>
      <c r="I718" s="241"/>
      <c r="J718" s="237"/>
      <c r="K718" s="237"/>
      <c r="L718" s="242"/>
      <c r="M718" s="243"/>
      <c r="N718" s="244"/>
      <c r="O718" s="244"/>
      <c r="P718" s="244"/>
      <c r="Q718" s="244"/>
      <c r="R718" s="244"/>
      <c r="S718" s="244"/>
      <c r="T718" s="245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6" t="s">
        <v>156</v>
      </c>
      <c r="AU718" s="246" t="s">
        <v>82</v>
      </c>
      <c r="AV718" s="14" t="s">
        <v>82</v>
      </c>
      <c r="AW718" s="14" t="s">
        <v>33</v>
      </c>
      <c r="AX718" s="14" t="s">
        <v>72</v>
      </c>
      <c r="AY718" s="246" t="s">
        <v>142</v>
      </c>
    </row>
    <row r="719" s="13" customFormat="1">
      <c r="A719" s="13"/>
      <c r="B719" s="226"/>
      <c r="C719" s="227"/>
      <c r="D719" s="219" t="s">
        <v>156</v>
      </c>
      <c r="E719" s="228" t="s">
        <v>19</v>
      </c>
      <c r="F719" s="229" t="s">
        <v>240</v>
      </c>
      <c r="G719" s="227"/>
      <c r="H719" s="228" t="s">
        <v>19</v>
      </c>
      <c r="I719" s="230"/>
      <c r="J719" s="227"/>
      <c r="K719" s="227"/>
      <c r="L719" s="231"/>
      <c r="M719" s="232"/>
      <c r="N719" s="233"/>
      <c r="O719" s="233"/>
      <c r="P719" s="233"/>
      <c r="Q719" s="233"/>
      <c r="R719" s="233"/>
      <c r="S719" s="233"/>
      <c r="T719" s="23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5" t="s">
        <v>156</v>
      </c>
      <c r="AU719" s="235" t="s">
        <v>82</v>
      </c>
      <c r="AV719" s="13" t="s">
        <v>80</v>
      </c>
      <c r="AW719" s="13" t="s">
        <v>33</v>
      </c>
      <c r="AX719" s="13" t="s">
        <v>72</v>
      </c>
      <c r="AY719" s="235" t="s">
        <v>142</v>
      </c>
    </row>
    <row r="720" s="14" customFormat="1">
      <c r="A720" s="14"/>
      <c r="B720" s="236"/>
      <c r="C720" s="237"/>
      <c r="D720" s="219" t="s">
        <v>156</v>
      </c>
      <c r="E720" s="238" t="s">
        <v>19</v>
      </c>
      <c r="F720" s="239" t="s">
        <v>241</v>
      </c>
      <c r="G720" s="237"/>
      <c r="H720" s="240">
        <v>23.960000000000001</v>
      </c>
      <c r="I720" s="241"/>
      <c r="J720" s="237"/>
      <c r="K720" s="237"/>
      <c r="L720" s="242"/>
      <c r="M720" s="243"/>
      <c r="N720" s="244"/>
      <c r="O720" s="244"/>
      <c r="P720" s="244"/>
      <c r="Q720" s="244"/>
      <c r="R720" s="244"/>
      <c r="S720" s="244"/>
      <c r="T720" s="245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6" t="s">
        <v>156</v>
      </c>
      <c r="AU720" s="246" t="s">
        <v>82</v>
      </c>
      <c r="AV720" s="14" t="s">
        <v>82</v>
      </c>
      <c r="AW720" s="14" t="s">
        <v>33</v>
      </c>
      <c r="AX720" s="14" t="s">
        <v>72</v>
      </c>
      <c r="AY720" s="246" t="s">
        <v>142</v>
      </c>
    </row>
    <row r="721" s="13" customFormat="1">
      <c r="A721" s="13"/>
      <c r="B721" s="226"/>
      <c r="C721" s="227"/>
      <c r="D721" s="219" t="s">
        <v>156</v>
      </c>
      <c r="E721" s="228" t="s">
        <v>19</v>
      </c>
      <c r="F721" s="229" t="s">
        <v>242</v>
      </c>
      <c r="G721" s="227"/>
      <c r="H721" s="228" t="s">
        <v>19</v>
      </c>
      <c r="I721" s="230"/>
      <c r="J721" s="227"/>
      <c r="K721" s="227"/>
      <c r="L721" s="231"/>
      <c r="M721" s="232"/>
      <c r="N721" s="233"/>
      <c r="O721" s="233"/>
      <c r="P721" s="233"/>
      <c r="Q721" s="233"/>
      <c r="R721" s="233"/>
      <c r="S721" s="233"/>
      <c r="T721" s="234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5" t="s">
        <v>156</v>
      </c>
      <c r="AU721" s="235" t="s">
        <v>82</v>
      </c>
      <c r="AV721" s="13" t="s">
        <v>80</v>
      </c>
      <c r="AW721" s="13" t="s">
        <v>33</v>
      </c>
      <c r="AX721" s="13" t="s">
        <v>72</v>
      </c>
      <c r="AY721" s="235" t="s">
        <v>142</v>
      </c>
    </row>
    <row r="722" s="14" customFormat="1">
      <c r="A722" s="14"/>
      <c r="B722" s="236"/>
      <c r="C722" s="237"/>
      <c r="D722" s="219" t="s">
        <v>156</v>
      </c>
      <c r="E722" s="238" t="s">
        <v>19</v>
      </c>
      <c r="F722" s="239" t="s">
        <v>243</v>
      </c>
      <c r="G722" s="237"/>
      <c r="H722" s="240">
        <v>39.979999999999997</v>
      </c>
      <c r="I722" s="241"/>
      <c r="J722" s="237"/>
      <c r="K722" s="237"/>
      <c r="L722" s="242"/>
      <c r="M722" s="243"/>
      <c r="N722" s="244"/>
      <c r="O722" s="244"/>
      <c r="P722" s="244"/>
      <c r="Q722" s="244"/>
      <c r="R722" s="244"/>
      <c r="S722" s="244"/>
      <c r="T722" s="245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6" t="s">
        <v>156</v>
      </c>
      <c r="AU722" s="246" t="s">
        <v>82</v>
      </c>
      <c r="AV722" s="14" t="s">
        <v>82</v>
      </c>
      <c r="AW722" s="14" t="s">
        <v>33</v>
      </c>
      <c r="AX722" s="14" t="s">
        <v>72</v>
      </c>
      <c r="AY722" s="246" t="s">
        <v>142</v>
      </c>
    </row>
    <row r="723" s="13" customFormat="1">
      <c r="A723" s="13"/>
      <c r="B723" s="226"/>
      <c r="C723" s="227"/>
      <c r="D723" s="219" t="s">
        <v>156</v>
      </c>
      <c r="E723" s="228" t="s">
        <v>19</v>
      </c>
      <c r="F723" s="229" t="s">
        <v>244</v>
      </c>
      <c r="G723" s="227"/>
      <c r="H723" s="228" t="s">
        <v>19</v>
      </c>
      <c r="I723" s="230"/>
      <c r="J723" s="227"/>
      <c r="K723" s="227"/>
      <c r="L723" s="231"/>
      <c r="M723" s="232"/>
      <c r="N723" s="233"/>
      <c r="O723" s="233"/>
      <c r="P723" s="233"/>
      <c r="Q723" s="233"/>
      <c r="R723" s="233"/>
      <c r="S723" s="233"/>
      <c r="T723" s="234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5" t="s">
        <v>156</v>
      </c>
      <c r="AU723" s="235" t="s">
        <v>82</v>
      </c>
      <c r="AV723" s="13" t="s">
        <v>80</v>
      </c>
      <c r="AW723" s="13" t="s">
        <v>33</v>
      </c>
      <c r="AX723" s="13" t="s">
        <v>72</v>
      </c>
      <c r="AY723" s="235" t="s">
        <v>142</v>
      </c>
    </row>
    <row r="724" s="14" customFormat="1">
      <c r="A724" s="14"/>
      <c r="B724" s="236"/>
      <c r="C724" s="237"/>
      <c r="D724" s="219" t="s">
        <v>156</v>
      </c>
      <c r="E724" s="238" t="s">
        <v>19</v>
      </c>
      <c r="F724" s="239" t="s">
        <v>245</v>
      </c>
      <c r="G724" s="237"/>
      <c r="H724" s="240">
        <v>3.5499999999999998</v>
      </c>
      <c r="I724" s="241"/>
      <c r="J724" s="237"/>
      <c r="K724" s="237"/>
      <c r="L724" s="242"/>
      <c r="M724" s="243"/>
      <c r="N724" s="244"/>
      <c r="O724" s="244"/>
      <c r="P724" s="244"/>
      <c r="Q724" s="244"/>
      <c r="R724" s="244"/>
      <c r="S724" s="244"/>
      <c r="T724" s="245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6" t="s">
        <v>156</v>
      </c>
      <c r="AU724" s="246" t="s">
        <v>82</v>
      </c>
      <c r="AV724" s="14" t="s">
        <v>82</v>
      </c>
      <c r="AW724" s="14" t="s">
        <v>33</v>
      </c>
      <c r="AX724" s="14" t="s">
        <v>72</v>
      </c>
      <c r="AY724" s="246" t="s">
        <v>142</v>
      </c>
    </row>
    <row r="725" s="13" customFormat="1">
      <c r="A725" s="13"/>
      <c r="B725" s="226"/>
      <c r="C725" s="227"/>
      <c r="D725" s="219" t="s">
        <v>156</v>
      </c>
      <c r="E725" s="228" t="s">
        <v>19</v>
      </c>
      <c r="F725" s="229" t="s">
        <v>195</v>
      </c>
      <c r="G725" s="227"/>
      <c r="H725" s="228" t="s">
        <v>19</v>
      </c>
      <c r="I725" s="230"/>
      <c r="J725" s="227"/>
      <c r="K725" s="227"/>
      <c r="L725" s="231"/>
      <c r="M725" s="232"/>
      <c r="N725" s="233"/>
      <c r="O725" s="233"/>
      <c r="P725" s="233"/>
      <c r="Q725" s="233"/>
      <c r="R725" s="233"/>
      <c r="S725" s="233"/>
      <c r="T725" s="234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5" t="s">
        <v>156</v>
      </c>
      <c r="AU725" s="235" t="s">
        <v>82</v>
      </c>
      <c r="AV725" s="13" t="s">
        <v>80</v>
      </c>
      <c r="AW725" s="13" t="s">
        <v>33</v>
      </c>
      <c r="AX725" s="13" t="s">
        <v>72</v>
      </c>
      <c r="AY725" s="235" t="s">
        <v>142</v>
      </c>
    </row>
    <row r="726" s="14" customFormat="1">
      <c r="A726" s="14"/>
      <c r="B726" s="236"/>
      <c r="C726" s="237"/>
      <c r="D726" s="219" t="s">
        <v>156</v>
      </c>
      <c r="E726" s="238" t="s">
        <v>19</v>
      </c>
      <c r="F726" s="239" t="s">
        <v>246</v>
      </c>
      <c r="G726" s="237"/>
      <c r="H726" s="240">
        <v>9.7699999999999996</v>
      </c>
      <c r="I726" s="241"/>
      <c r="J726" s="237"/>
      <c r="K726" s="237"/>
      <c r="L726" s="242"/>
      <c r="M726" s="243"/>
      <c r="N726" s="244"/>
      <c r="O726" s="244"/>
      <c r="P726" s="244"/>
      <c r="Q726" s="244"/>
      <c r="R726" s="244"/>
      <c r="S726" s="244"/>
      <c r="T726" s="245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6" t="s">
        <v>156</v>
      </c>
      <c r="AU726" s="246" t="s">
        <v>82</v>
      </c>
      <c r="AV726" s="14" t="s">
        <v>82</v>
      </c>
      <c r="AW726" s="14" t="s">
        <v>33</v>
      </c>
      <c r="AX726" s="14" t="s">
        <v>72</v>
      </c>
      <c r="AY726" s="246" t="s">
        <v>142</v>
      </c>
    </row>
    <row r="727" s="15" customFormat="1">
      <c r="A727" s="15"/>
      <c r="B727" s="247"/>
      <c r="C727" s="248"/>
      <c r="D727" s="219" t="s">
        <v>156</v>
      </c>
      <c r="E727" s="249" t="s">
        <v>19</v>
      </c>
      <c r="F727" s="250" t="s">
        <v>173</v>
      </c>
      <c r="G727" s="248"/>
      <c r="H727" s="251">
        <v>254.92000000000002</v>
      </c>
      <c r="I727" s="252"/>
      <c r="J727" s="248"/>
      <c r="K727" s="248"/>
      <c r="L727" s="253"/>
      <c r="M727" s="254"/>
      <c r="N727" s="255"/>
      <c r="O727" s="255"/>
      <c r="P727" s="255"/>
      <c r="Q727" s="255"/>
      <c r="R727" s="255"/>
      <c r="S727" s="255"/>
      <c r="T727" s="256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57" t="s">
        <v>156</v>
      </c>
      <c r="AU727" s="257" t="s">
        <v>82</v>
      </c>
      <c r="AV727" s="15" t="s">
        <v>150</v>
      </c>
      <c r="AW727" s="15" t="s">
        <v>33</v>
      </c>
      <c r="AX727" s="15" t="s">
        <v>80</v>
      </c>
      <c r="AY727" s="257" t="s">
        <v>142</v>
      </c>
    </row>
    <row r="728" s="12" customFormat="1" ht="25.92" customHeight="1">
      <c r="A728" s="12"/>
      <c r="B728" s="190"/>
      <c r="C728" s="191"/>
      <c r="D728" s="192" t="s">
        <v>71</v>
      </c>
      <c r="E728" s="193" t="s">
        <v>174</v>
      </c>
      <c r="F728" s="193" t="s">
        <v>1027</v>
      </c>
      <c r="G728" s="191"/>
      <c r="H728" s="191"/>
      <c r="I728" s="194"/>
      <c r="J728" s="195">
        <f>BK728</f>
        <v>0</v>
      </c>
      <c r="K728" s="191"/>
      <c r="L728" s="196"/>
      <c r="M728" s="197"/>
      <c r="N728" s="198"/>
      <c r="O728" s="198"/>
      <c r="P728" s="199">
        <f>P729+P732</f>
        <v>0</v>
      </c>
      <c r="Q728" s="198"/>
      <c r="R728" s="199">
        <f>R729+R732</f>
        <v>0.0223</v>
      </c>
      <c r="S728" s="198"/>
      <c r="T728" s="200">
        <f>T729+T732</f>
        <v>0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201" t="s">
        <v>143</v>
      </c>
      <c r="AT728" s="202" t="s">
        <v>71</v>
      </c>
      <c r="AU728" s="202" t="s">
        <v>72</v>
      </c>
      <c r="AY728" s="201" t="s">
        <v>142</v>
      </c>
      <c r="BK728" s="203">
        <f>BK729+BK732</f>
        <v>0</v>
      </c>
    </row>
    <row r="729" s="12" customFormat="1" ht="22.8" customHeight="1">
      <c r="A729" s="12"/>
      <c r="B729" s="190"/>
      <c r="C729" s="191"/>
      <c r="D729" s="192" t="s">
        <v>71</v>
      </c>
      <c r="E729" s="204" t="s">
        <v>1028</v>
      </c>
      <c r="F729" s="204" t="s">
        <v>1029</v>
      </c>
      <c r="G729" s="191"/>
      <c r="H729" s="191"/>
      <c r="I729" s="194"/>
      <c r="J729" s="205">
        <f>BK729</f>
        <v>0</v>
      </c>
      <c r="K729" s="191"/>
      <c r="L729" s="196"/>
      <c r="M729" s="197"/>
      <c r="N729" s="198"/>
      <c r="O729" s="198"/>
      <c r="P729" s="199">
        <f>SUM(P730:P731)</f>
        <v>0</v>
      </c>
      <c r="Q729" s="198"/>
      <c r="R729" s="199">
        <f>SUM(R730:R731)</f>
        <v>0</v>
      </c>
      <c r="S729" s="198"/>
      <c r="T729" s="200">
        <f>SUM(T730:T731)</f>
        <v>0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201" t="s">
        <v>143</v>
      </c>
      <c r="AT729" s="202" t="s">
        <v>71</v>
      </c>
      <c r="AU729" s="202" t="s">
        <v>80</v>
      </c>
      <c r="AY729" s="201" t="s">
        <v>142</v>
      </c>
      <c r="BK729" s="203">
        <f>SUM(BK730:BK731)</f>
        <v>0</v>
      </c>
    </row>
    <row r="730" s="2" customFormat="1" ht="16.5" customHeight="1">
      <c r="A730" s="40"/>
      <c r="B730" s="41"/>
      <c r="C730" s="206" t="s">
        <v>1030</v>
      </c>
      <c r="D730" s="206" t="s">
        <v>145</v>
      </c>
      <c r="E730" s="207" t="s">
        <v>1031</v>
      </c>
      <c r="F730" s="208" t="s">
        <v>1032</v>
      </c>
      <c r="G730" s="209" t="s">
        <v>1033</v>
      </c>
      <c r="H730" s="210">
        <v>1</v>
      </c>
      <c r="I730" s="211"/>
      <c r="J730" s="212">
        <f>ROUND(I730*H730,2)</f>
        <v>0</v>
      </c>
      <c r="K730" s="208" t="s">
        <v>19</v>
      </c>
      <c r="L730" s="46"/>
      <c r="M730" s="213" t="s">
        <v>19</v>
      </c>
      <c r="N730" s="214" t="s">
        <v>43</v>
      </c>
      <c r="O730" s="86"/>
      <c r="P730" s="215">
        <f>O730*H730</f>
        <v>0</v>
      </c>
      <c r="Q730" s="215">
        <v>0</v>
      </c>
      <c r="R730" s="215">
        <f>Q730*H730</f>
        <v>0</v>
      </c>
      <c r="S730" s="215">
        <v>0</v>
      </c>
      <c r="T730" s="216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17" t="s">
        <v>590</v>
      </c>
      <c r="AT730" s="217" t="s">
        <v>145</v>
      </c>
      <c r="AU730" s="217" t="s">
        <v>82</v>
      </c>
      <c r="AY730" s="19" t="s">
        <v>142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19" t="s">
        <v>80</v>
      </c>
      <c r="BK730" s="218">
        <f>ROUND(I730*H730,2)</f>
        <v>0</v>
      </c>
      <c r="BL730" s="19" t="s">
        <v>590</v>
      </c>
      <c r="BM730" s="217" t="s">
        <v>1034</v>
      </c>
    </row>
    <row r="731" s="2" customFormat="1">
      <c r="A731" s="40"/>
      <c r="B731" s="41"/>
      <c r="C731" s="42"/>
      <c r="D731" s="219" t="s">
        <v>152</v>
      </c>
      <c r="E731" s="42"/>
      <c r="F731" s="220" t="s">
        <v>1032</v>
      </c>
      <c r="G731" s="42"/>
      <c r="H731" s="42"/>
      <c r="I731" s="221"/>
      <c r="J731" s="42"/>
      <c r="K731" s="42"/>
      <c r="L731" s="46"/>
      <c r="M731" s="222"/>
      <c r="N731" s="223"/>
      <c r="O731" s="86"/>
      <c r="P731" s="86"/>
      <c r="Q731" s="86"/>
      <c r="R731" s="86"/>
      <c r="S731" s="86"/>
      <c r="T731" s="87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152</v>
      </c>
      <c r="AU731" s="19" t="s">
        <v>82</v>
      </c>
    </row>
    <row r="732" s="12" customFormat="1" ht="22.8" customHeight="1">
      <c r="A732" s="12"/>
      <c r="B732" s="190"/>
      <c r="C732" s="191"/>
      <c r="D732" s="192" t="s">
        <v>71</v>
      </c>
      <c r="E732" s="204" t="s">
        <v>1035</v>
      </c>
      <c r="F732" s="204" t="s">
        <v>1036</v>
      </c>
      <c r="G732" s="191"/>
      <c r="H732" s="191"/>
      <c r="I732" s="194"/>
      <c r="J732" s="205">
        <f>BK732</f>
        <v>0</v>
      </c>
      <c r="K732" s="191"/>
      <c r="L732" s="196"/>
      <c r="M732" s="197"/>
      <c r="N732" s="198"/>
      <c r="O732" s="198"/>
      <c r="P732" s="199">
        <f>SUM(P733:P738)</f>
        <v>0</v>
      </c>
      <c r="Q732" s="198"/>
      <c r="R732" s="199">
        <f>SUM(R733:R738)</f>
        <v>0.0223</v>
      </c>
      <c r="S732" s="198"/>
      <c r="T732" s="200">
        <f>SUM(T733:T738)</f>
        <v>0</v>
      </c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R732" s="201" t="s">
        <v>143</v>
      </c>
      <c r="AT732" s="202" t="s">
        <v>71</v>
      </c>
      <c r="AU732" s="202" t="s">
        <v>80</v>
      </c>
      <c r="AY732" s="201" t="s">
        <v>142</v>
      </c>
      <c r="BK732" s="203">
        <f>SUM(BK733:BK738)</f>
        <v>0</v>
      </c>
    </row>
    <row r="733" s="2" customFormat="1" ht="24.15" customHeight="1">
      <c r="A733" s="40"/>
      <c r="B733" s="41"/>
      <c r="C733" s="206" t="s">
        <v>1037</v>
      </c>
      <c r="D733" s="206" t="s">
        <v>145</v>
      </c>
      <c r="E733" s="207" t="s">
        <v>1038</v>
      </c>
      <c r="F733" s="208" t="s">
        <v>1039</v>
      </c>
      <c r="G733" s="209" t="s">
        <v>201</v>
      </c>
      <c r="H733" s="210">
        <v>30</v>
      </c>
      <c r="I733" s="211"/>
      <c r="J733" s="212">
        <f>ROUND(I733*H733,2)</f>
        <v>0</v>
      </c>
      <c r="K733" s="208" t="s">
        <v>149</v>
      </c>
      <c r="L733" s="46"/>
      <c r="M733" s="213" t="s">
        <v>19</v>
      </c>
      <c r="N733" s="214" t="s">
        <v>43</v>
      </c>
      <c r="O733" s="86"/>
      <c r="P733" s="215">
        <f>O733*H733</f>
        <v>0</v>
      </c>
      <c r="Q733" s="215">
        <v>0.00014999999999999999</v>
      </c>
      <c r="R733" s="215">
        <f>Q733*H733</f>
        <v>0.0044999999999999997</v>
      </c>
      <c r="S733" s="215">
        <v>0</v>
      </c>
      <c r="T733" s="216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17" t="s">
        <v>590</v>
      </c>
      <c r="AT733" s="217" t="s">
        <v>145</v>
      </c>
      <c r="AU733" s="217" t="s">
        <v>82</v>
      </c>
      <c r="AY733" s="19" t="s">
        <v>142</v>
      </c>
      <c r="BE733" s="218">
        <f>IF(N733="základní",J733,0)</f>
        <v>0</v>
      </c>
      <c r="BF733" s="218">
        <f>IF(N733="snížená",J733,0)</f>
        <v>0</v>
      </c>
      <c r="BG733" s="218">
        <f>IF(N733="zákl. přenesená",J733,0)</f>
        <v>0</v>
      </c>
      <c r="BH733" s="218">
        <f>IF(N733="sníž. přenesená",J733,0)</f>
        <v>0</v>
      </c>
      <c r="BI733" s="218">
        <f>IF(N733="nulová",J733,0)</f>
        <v>0</v>
      </c>
      <c r="BJ733" s="19" t="s">
        <v>80</v>
      </c>
      <c r="BK733" s="218">
        <f>ROUND(I733*H733,2)</f>
        <v>0</v>
      </c>
      <c r="BL733" s="19" t="s">
        <v>590</v>
      </c>
      <c r="BM733" s="217" t="s">
        <v>1040</v>
      </c>
    </row>
    <row r="734" s="2" customFormat="1">
      <c r="A734" s="40"/>
      <c r="B734" s="41"/>
      <c r="C734" s="42"/>
      <c r="D734" s="219" t="s">
        <v>152</v>
      </c>
      <c r="E734" s="42"/>
      <c r="F734" s="220" t="s">
        <v>1041</v>
      </c>
      <c r="G734" s="42"/>
      <c r="H734" s="42"/>
      <c r="I734" s="221"/>
      <c r="J734" s="42"/>
      <c r="K734" s="42"/>
      <c r="L734" s="46"/>
      <c r="M734" s="222"/>
      <c r="N734" s="223"/>
      <c r="O734" s="86"/>
      <c r="P734" s="86"/>
      <c r="Q734" s="86"/>
      <c r="R734" s="86"/>
      <c r="S734" s="86"/>
      <c r="T734" s="87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T734" s="19" t="s">
        <v>152</v>
      </c>
      <c r="AU734" s="19" t="s">
        <v>82</v>
      </c>
    </row>
    <row r="735" s="2" customFormat="1">
      <c r="A735" s="40"/>
      <c r="B735" s="41"/>
      <c r="C735" s="42"/>
      <c r="D735" s="224" t="s">
        <v>154</v>
      </c>
      <c r="E735" s="42"/>
      <c r="F735" s="225" t="s">
        <v>1042</v>
      </c>
      <c r="G735" s="42"/>
      <c r="H735" s="42"/>
      <c r="I735" s="221"/>
      <c r="J735" s="42"/>
      <c r="K735" s="42"/>
      <c r="L735" s="46"/>
      <c r="M735" s="222"/>
      <c r="N735" s="223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154</v>
      </c>
      <c r="AU735" s="19" t="s">
        <v>82</v>
      </c>
    </row>
    <row r="736" s="2" customFormat="1" ht="33" customHeight="1">
      <c r="A736" s="40"/>
      <c r="B736" s="41"/>
      <c r="C736" s="206" t="s">
        <v>1043</v>
      </c>
      <c r="D736" s="206" t="s">
        <v>145</v>
      </c>
      <c r="E736" s="207" t="s">
        <v>1044</v>
      </c>
      <c r="F736" s="208" t="s">
        <v>1045</v>
      </c>
      <c r="G736" s="209" t="s">
        <v>201</v>
      </c>
      <c r="H736" s="210">
        <v>10</v>
      </c>
      <c r="I736" s="211"/>
      <c r="J736" s="212">
        <f>ROUND(I736*H736,2)</f>
        <v>0</v>
      </c>
      <c r="K736" s="208" t="s">
        <v>149</v>
      </c>
      <c r="L736" s="46"/>
      <c r="M736" s="213" t="s">
        <v>19</v>
      </c>
      <c r="N736" s="214" t="s">
        <v>43</v>
      </c>
      <c r="O736" s="86"/>
      <c r="P736" s="215">
        <f>O736*H736</f>
        <v>0</v>
      </c>
      <c r="Q736" s="215">
        <v>0.0017799999999999999</v>
      </c>
      <c r="R736" s="215">
        <f>Q736*H736</f>
        <v>0.0178</v>
      </c>
      <c r="S736" s="215">
        <v>0</v>
      </c>
      <c r="T736" s="216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17" t="s">
        <v>590</v>
      </c>
      <c r="AT736" s="217" t="s">
        <v>145</v>
      </c>
      <c r="AU736" s="217" t="s">
        <v>82</v>
      </c>
      <c r="AY736" s="19" t="s">
        <v>142</v>
      </c>
      <c r="BE736" s="218">
        <f>IF(N736="základní",J736,0)</f>
        <v>0</v>
      </c>
      <c r="BF736" s="218">
        <f>IF(N736="snížená",J736,0)</f>
        <v>0</v>
      </c>
      <c r="BG736" s="218">
        <f>IF(N736="zákl. přenesená",J736,0)</f>
        <v>0</v>
      </c>
      <c r="BH736" s="218">
        <f>IF(N736="sníž. přenesená",J736,0)</f>
        <v>0</v>
      </c>
      <c r="BI736" s="218">
        <f>IF(N736="nulová",J736,0)</f>
        <v>0</v>
      </c>
      <c r="BJ736" s="19" t="s">
        <v>80</v>
      </c>
      <c r="BK736" s="218">
        <f>ROUND(I736*H736,2)</f>
        <v>0</v>
      </c>
      <c r="BL736" s="19" t="s">
        <v>590</v>
      </c>
      <c r="BM736" s="217" t="s">
        <v>1046</v>
      </c>
    </row>
    <row r="737" s="2" customFormat="1">
      <c r="A737" s="40"/>
      <c r="B737" s="41"/>
      <c r="C737" s="42"/>
      <c r="D737" s="219" t="s">
        <v>152</v>
      </c>
      <c r="E737" s="42"/>
      <c r="F737" s="220" t="s">
        <v>1047</v>
      </c>
      <c r="G737" s="42"/>
      <c r="H737" s="42"/>
      <c r="I737" s="221"/>
      <c r="J737" s="42"/>
      <c r="K737" s="42"/>
      <c r="L737" s="46"/>
      <c r="M737" s="222"/>
      <c r="N737" s="223"/>
      <c r="O737" s="86"/>
      <c r="P737" s="86"/>
      <c r="Q737" s="86"/>
      <c r="R737" s="86"/>
      <c r="S737" s="86"/>
      <c r="T737" s="87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T737" s="19" t="s">
        <v>152</v>
      </c>
      <c r="AU737" s="19" t="s">
        <v>82</v>
      </c>
    </row>
    <row r="738" s="2" customFormat="1">
      <c r="A738" s="40"/>
      <c r="B738" s="41"/>
      <c r="C738" s="42"/>
      <c r="D738" s="224" t="s">
        <v>154</v>
      </c>
      <c r="E738" s="42"/>
      <c r="F738" s="225" t="s">
        <v>1048</v>
      </c>
      <c r="G738" s="42"/>
      <c r="H738" s="42"/>
      <c r="I738" s="221"/>
      <c r="J738" s="42"/>
      <c r="K738" s="42"/>
      <c r="L738" s="46"/>
      <c r="M738" s="269"/>
      <c r="N738" s="270"/>
      <c r="O738" s="271"/>
      <c r="P738" s="271"/>
      <c r="Q738" s="271"/>
      <c r="R738" s="271"/>
      <c r="S738" s="271"/>
      <c r="T738" s="272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T738" s="19" t="s">
        <v>154</v>
      </c>
      <c r="AU738" s="19" t="s">
        <v>82</v>
      </c>
    </row>
    <row r="739" s="2" customFormat="1" ht="6.96" customHeight="1">
      <c r="A739" s="40"/>
      <c r="B739" s="61"/>
      <c r="C739" s="62"/>
      <c r="D739" s="62"/>
      <c r="E739" s="62"/>
      <c r="F739" s="62"/>
      <c r="G739" s="62"/>
      <c r="H739" s="62"/>
      <c r="I739" s="62"/>
      <c r="J739" s="62"/>
      <c r="K739" s="62"/>
      <c r="L739" s="46"/>
      <c r="M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</row>
  </sheetData>
  <sheetProtection sheet="1" autoFilter="0" formatColumns="0" formatRows="0" objects="1" scenarios="1" spinCount="100000" saltValue="gPhh2JLk8qEwrczk3nKk3PnUsz/RFWaFJu3x9fXBHfEHIjvtmAMpLpyfTBNB9oBVeNb6hV3luiCvYXJiGVNPHA==" hashValue="2YymiexSQJuU4uAcCkzdEWJTkcrMH5H5xIinwqVHF0FLGX7ZaB25yKDK3KpfHF/T8pfPFfG8vIgM8gxtpWCMrQ==" algorithmName="SHA-512" password="CC35"/>
  <autoFilter ref="C106:K738"/>
  <mergeCells count="9">
    <mergeCell ref="E7:H7"/>
    <mergeCell ref="E9:H9"/>
    <mergeCell ref="E18:H18"/>
    <mergeCell ref="E27:H27"/>
    <mergeCell ref="E48:H48"/>
    <mergeCell ref="E50:H50"/>
    <mergeCell ref="E97:H97"/>
    <mergeCell ref="E99:H99"/>
    <mergeCell ref="L2:V2"/>
  </mergeCells>
  <hyperlinks>
    <hyperlink ref="F112" r:id="rId1" display="https://podminky.urs.cz/item/CS_URS_2024_02/310239211"/>
    <hyperlink ref="F117" r:id="rId2" display="https://podminky.urs.cz/item/CS_URS_2024_02/317142442"/>
    <hyperlink ref="F120" r:id="rId3" display="https://podminky.urs.cz/item/CS_URS_2024_02/317941123"/>
    <hyperlink ref="F129" r:id="rId4" display="https://podminky.urs.cz/item/CS_URS_2024_02/317944321"/>
    <hyperlink ref="F134" r:id="rId5" display="https://podminky.urs.cz/item/CS_URS_2024_02/342272225"/>
    <hyperlink ref="F141" r:id="rId6" display="https://podminky.urs.cz/item/CS_URS_2024_02/342291121"/>
    <hyperlink ref="F146" r:id="rId7" display="https://podminky.urs.cz/item/CS_URS_2024_02/434311114"/>
    <hyperlink ref="F150" r:id="rId8" display="https://podminky.urs.cz/item/CS_URS_2024_02/434351141"/>
    <hyperlink ref="F154" r:id="rId9" display="https://podminky.urs.cz/item/CS_URS_2024_02/434351142"/>
    <hyperlink ref="F157" r:id="rId10" display="https://podminky.urs.cz/item/CS_URS_2024_02/436234216"/>
    <hyperlink ref="F162" r:id="rId11" display="https://podminky.urs.cz/item/CS_URS_2024_02/611311131"/>
    <hyperlink ref="F174" r:id="rId12" display="https://podminky.urs.cz/item/CS_URS_2024_02/612142001"/>
    <hyperlink ref="F182" r:id="rId13" display="https://podminky.urs.cz/item/CS_URS_2024_02/612311131"/>
    <hyperlink ref="F194" r:id="rId14" display="https://podminky.urs.cz/item/CS_URS_2024_02/612321121"/>
    <hyperlink ref="F201" r:id="rId15" display="https://podminky.urs.cz/item/CS_URS_2024_02/612325121"/>
    <hyperlink ref="F209" r:id="rId16" display="https://podminky.urs.cz/item/CS_URS_2024_02/612325225"/>
    <hyperlink ref="F214" r:id="rId17" display="https://podminky.urs.cz/item/CS_URS_2024_02/631312141"/>
    <hyperlink ref="F222" r:id="rId18" display="https://podminky.urs.cz/item/CS_URS_2024_02/632451234"/>
    <hyperlink ref="F234" r:id="rId19" display="https://podminky.urs.cz/item/CS_URS_2024_02/632451292"/>
    <hyperlink ref="F247" r:id="rId20" display="https://podminky.urs.cz/item/CS_URS_2024_02/642942111"/>
    <hyperlink ref="F255" r:id="rId21" display="https://podminky.urs.cz/item/CS_URS_2024_02/949101111"/>
    <hyperlink ref="F258" r:id="rId22" display="https://podminky.urs.cz/item/CS_URS_2024_02/952901111"/>
    <hyperlink ref="F270" r:id="rId23" display="https://podminky.urs.cz/item/CS_URS_2024_02/953961213"/>
    <hyperlink ref="F273" r:id="rId24" display="https://podminky.urs.cz/item/CS_URS_2024_02/953965121"/>
    <hyperlink ref="F276" r:id="rId25" display="https://podminky.urs.cz/item/CS_URS_2024_02/962031132"/>
    <hyperlink ref="F281" r:id="rId26" display="https://podminky.urs.cz/item/CS_URS_2024_02/962032231"/>
    <hyperlink ref="F287" r:id="rId27" display="https://podminky.urs.cz/item/CS_URS_2024_02/965045113"/>
    <hyperlink ref="F299" r:id="rId28" display="https://podminky.urs.cz/item/CS_URS_2024_02/968072455"/>
    <hyperlink ref="F303" r:id="rId29" display="https://podminky.urs.cz/item/CS_URS_2024_02/971033641"/>
    <hyperlink ref="F308" r:id="rId30" display="https://podminky.urs.cz/item/CS_URS_2024_02/974031132"/>
    <hyperlink ref="F313" r:id="rId31" display="https://podminky.urs.cz/item/CS_URS_2024_02/974031142"/>
    <hyperlink ref="F318" r:id="rId32" display="https://podminky.urs.cz/item/CS_URS_2024_02/974031264"/>
    <hyperlink ref="F323" r:id="rId33" display="https://podminky.urs.cz/item/CS_URS_2024_02/974042532"/>
    <hyperlink ref="F328" r:id="rId34" display="https://podminky.urs.cz/item/CS_URS_2024_02/974042553"/>
    <hyperlink ref="F333" r:id="rId35" display="https://podminky.urs.cz/item/CS_URS_2024_02/978035127"/>
    <hyperlink ref="F354" r:id="rId36" display="https://podminky.urs.cz/item/CS_URS_2024_02/997013211"/>
    <hyperlink ref="F357" r:id="rId37" display="https://podminky.urs.cz/item/CS_URS_2024_02/997013501"/>
    <hyperlink ref="F360" r:id="rId38" display="https://podminky.urs.cz/item/CS_URS_2024_02/997013509"/>
    <hyperlink ref="F364" r:id="rId39" display="https://podminky.urs.cz/item/CS_URS_2024_02/997013869"/>
    <hyperlink ref="F368" r:id="rId40" display="https://podminky.urs.cz/item/CS_URS_2024_02/998018001"/>
    <hyperlink ref="F373" r:id="rId41" display="https://podminky.urs.cz/item/CS_URS_2024_02/713110851"/>
    <hyperlink ref="F379" r:id="rId42" display="https://podminky.urs.cz/item/CS_URS_2024_02/714111401"/>
    <hyperlink ref="F386" r:id="rId43" display="https://podminky.urs.cz/item/CS_URS_2024_02/998714201"/>
    <hyperlink ref="F390" r:id="rId44" display="https://podminky.urs.cz/item/CS_URS_2024_02/721171913"/>
    <hyperlink ref="F393" r:id="rId45" display="https://podminky.urs.cz/item/CS_URS_2024_02/721174042"/>
    <hyperlink ref="F396" r:id="rId46" display="https://podminky.urs.cz/item/CS_URS_2024_02/721174043"/>
    <hyperlink ref="F399" r:id="rId47" display="https://podminky.urs.cz/item/CS_URS_2024_02/721226511"/>
    <hyperlink ref="F402" r:id="rId48" display="https://podminky.urs.cz/item/CS_URS_2024_02/721290111"/>
    <hyperlink ref="F405" r:id="rId49" display="https://podminky.urs.cz/item/CS_URS_2024_02/998721101"/>
    <hyperlink ref="F409" r:id="rId50" display="https://podminky.urs.cz/item/CS_URS_2024_02/722131912"/>
    <hyperlink ref="F412" r:id="rId51" display="https://podminky.urs.cz/item/CS_URS_2024_02/722174002"/>
    <hyperlink ref="F415" r:id="rId52" display="https://podminky.urs.cz/item/CS_URS_2024_02/722181231"/>
    <hyperlink ref="F418" r:id="rId53" display="https://podminky.urs.cz/item/CS_URS_2024_02/722290234"/>
    <hyperlink ref="F421" r:id="rId54" display="https://podminky.urs.cz/item/CS_URS_2024_02/998722101"/>
    <hyperlink ref="F425" r:id="rId55" display="https://podminky.urs.cz/item/CS_URS_2024_02/725110811"/>
    <hyperlink ref="F428" r:id="rId56" display="https://podminky.urs.cz/item/CS_URS_2024_02/725210821"/>
    <hyperlink ref="F431" r:id="rId57" display="https://podminky.urs.cz/item/CS_URS_2024_02/725211617"/>
    <hyperlink ref="F434" r:id="rId58" display="https://podminky.urs.cz/item/CS_URS_2024_02/725220832"/>
    <hyperlink ref="F437" r:id="rId59" display="https://podminky.urs.cz/item/CS_URS_2024_02/725310823"/>
    <hyperlink ref="F440" r:id="rId60" display="https://podminky.urs.cz/item/CS_URS_2024_02/725311121"/>
    <hyperlink ref="F443" r:id="rId61" display="https://podminky.urs.cz/item/CS_URS_2024_02/725819401"/>
    <hyperlink ref="F450" r:id="rId62" display="https://podminky.urs.cz/item/CS_URS_2024_02/725821329"/>
    <hyperlink ref="F453" r:id="rId63" display="https://podminky.urs.cz/item/CS_URS_2024_02/725822611"/>
    <hyperlink ref="F456" r:id="rId64" display="https://podminky.urs.cz/item/CS_URS_2024_02/998725101"/>
    <hyperlink ref="F460" r:id="rId65" display="https://podminky.urs.cz/item/CS_URS_2024_02/733110803"/>
    <hyperlink ref="F463" r:id="rId66" display="https://podminky.urs.cz/item/CS_URS_2024_02/733111103"/>
    <hyperlink ref="F466" r:id="rId67" display="https://podminky.urs.cz/item/CS_URS_2024_02/733111104"/>
    <hyperlink ref="F469" r:id="rId68" display="https://podminky.urs.cz/item/CS_URS_2024_02/733111105"/>
    <hyperlink ref="F472" r:id="rId69" display="https://podminky.urs.cz/item/CS_URS_2024_02/733190107"/>
    <hyperlink ref="F475" r:id="rId70" display="https://podminky.urs.cz/item/CS_URS_2024_02/733191925"/>
    <hyperlink ref="F478" r:id="rId71" display="https://podminky.urs.cz/item/CS_URS_2024_02/998733101"/>
    <hyperlink ref="F482" r:id="rId72" display="https://podminky.urs.cz/item/CS_URS_2024_02/734221545"/>
    <hyperlink ref="F485" r:id="rId73" display="https://podminky.urs.cz/item/CS_URS_2024_02/734222812"/>
    <hyperlink ref="F488" r:id="rId74" display="https://podminky.urs.cz/item/CS_URS_2024_02/734261233"/>
    <hyperlink ref="F492" r:id="rId75" display="https://podminky.urs.cz/item/CS_URS_2024_02/735000912"/>
    <hyperlink ref="F495" r:id="rId76" display="https://podminky.urs.cz/item/CS_URS_2024_02/735111810"/>
    <hyperlink ref="F498" r:id="rId77" display="https://podminky.urs.cz/item/CS_URS_2024_02/735151581"/>
    <hyperlink ref="F501" r:id="rId78" display="https://podminky.urs.cz/item/CS_URS_2024_02/998735101"/>
    <hyperlink ref="F505" r:id="rId79" display="https://podminky.urs.cz/item/CS_URS_2024_02/761111111"/>
    <hyperlink ref="F510" r:id="rId80" display="https://podminky.urs.cz/item/CS_URS_2024_02/998761101"/>
    <hyperlink ref="F514" r:id="rId81" display="https://podminky.urs.cz/item/CS_URS_2024_02/763164635"/>
    <hyperlink ref="F521" r:id="rId82" display="https://podminky.urs.cz/item/CS_URS_2024_02/998763301"/>
    <hyperlink ref="F525" r:id="rId83" display="https://podminky.urs.cz/item/CS_URS_2024_02/766221811"/>
    <hyperlink ref="F528" r:id="rId84" display="https://podminky.urs.cz/item/CS_URS_2024_02/766231814"/>
    <hyperlink ref="F531" r:id="rId85" display="https://podminky.urs.cz/item/CS_URS_2024_02/766660001"/>
    <hyperlink ref="F536" r:id="rId86" display="https://podminky.urs.cz/item/CS_URS_2024_02/766660728"/>
    <hyperlink ref="F543" r:id="rId87" display="https://podminky.urs.cz/item/CS_URS_2024_02/766660729"/>
    <hyperlink ref="F548" r:id="rId88" display="https://podminky.urs.cz/item/CS_URS_2024_02/766812840"/>
    <hyperlink ref="F551" r:id="rId89" display="https://podminky.urs.cz/item/CS_URS_2024_02/998766201"/>
    <hyperlink ref="F555" r:id="rId90" display="https://podminky.urs.cz/item/CS_URS_2024_02/767221001"/>
    <hyperlink ref="F560" r:id="rId91" display="https://podminky.urs.cz/item/CS_URS_2024_02/767995113"/>
    <hyperlink ref="F576" r:id="rId92" display="https://podminky.urs.cz/item/CS_URS_2024_02/998767201"/>
    <hyperlink ref="F580" r:id="rId93" display="https://podminky.urs.cz/item/CS_URS_2024_02/771571810"/>
    <hyperlink ref="F589" r:id="rId94" display="https://podminky.urs.cz/item/CS_URS_2024_02/776201812"/>
    <hyperlink ref="F593" r:id="rId95" display="https://podminky.urs.cz/item/CS_URS_2024_02/776232111"/>
    <hyperlink ref="F608" r:id="rId96" display="https://podminky.urs.cz/item/CS_URS_2024_02/776411112"/>
    <hyperlink ref="F623" r:id="rId97" display="https://podminky.urs.cz/item/CS_URS_2024_02/998776101"/>
    <hyperlink ref="F627" r:id="rId98" display="https://podminky.urs.cz/item/CS_URS_2024_02/781121011"/>
    <hyperlink ref="F630" r:id="rId99" display="https://podminky.urs.cz/item/CS_URS_2024_02/781151031"/>
    <hyperlink ref="F633" r:id="rId100" display="https://podminky.urs.cz/item/CS_URS_2024_02/781471810"/>
    <hyperlink ref="F640" r:id="rId101" display="https://podminky.urs.cz/item/CS_URS_2024_02/781474114"/>
    <hyperlink ref="F651" r:id="rId102" display="https://podminky.urs.cz/item/CS_URS_2024_02/781492251"/>
    <hyperlink ref="F662" r:id="rId103" display="https://podminky.urs.cz/item/CS_URS_2024_02/781495211"/>
    <hyperlink ref="F665" r:id="rId104" display="https://podminky.urs.cz/item/CS_URS_2024_02/998781101"/>
    <hyperlink ref="F669" r:id="rId105" display="https://podminky.urs.cz/item/CS_URS_2024_02/783601325"/>
    <hyperlink ref="F672" r:id="rId106" display="https://podminky.urs.cz/item/CS_URS_2024_02/783614551"/>
    <hyperlink ref="F675" r:id="rId107" display="https://podminky.urs.cz/item/CS_URS_2024_02/783615551"/>
    <hyperlink ref="F678" r:id="rId108" display="https://podminky.urs.cz/item/CS_URS_2024_02/783617611"/>
    <hyperlink ref="F681" r:id="rId109" display="https://podminky.urs.cz/item/CS_URS_2024_02/783624141"/>
    <hyperlink ref="F684" r:id="rId110" display="https://podminky.urs.cz/item/CS_URS_2024_02/783627147"/>
    <hyperlink ref="F689" r:id="rId111" display="https://podminky.urs.cz/item/CS_URS_2024_02/784121001"/>
    <hyperlink ref="F692" r:id="rId112" display="https://podminky.urs.cz/item/CS_URS_2024_02/784171101"/>
    <hyperlink ref="F707" r:id="rId113" display="https://podminky.urs.cz/item/CS_URS_2024_02/784181111"/>
    <hyperlink ref="F710" r:id="rId114" display="https://podminky.urs.cz/item/CS_URS_2024_02/784211101"/>
    <hyperlink ref="F735" r:id="rId115" display="https://podminky.urs.cz/item/CS_URS_2024_02/460941211"/>
    <hyperlink ref="F738" r:id="rId116" display="https://podminky.urs.cz/item/CS_URS_2024_02/4609412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učeben ZŠ Slezská Ostrava II (PD, AD, IČ)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1049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ROUND((SUM(BE81:BE101)),  2)</f>
        <v>0</v>
      </c>
      <c r="G33" s="40"/>
      <c r="H33" s="40"/>
      <c r="I33" s="150">
        <v>0.20999999999999999</v>
      </c>
      <c r="J33" s="149">
        <f>ROUND(((SUM(BE81:BE101))*I33),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ROUND((SUM(BF81:BF101)),  2)</f>
        <v>0</v>
      </c>
      <c r="G34" s="40"/>
      <c r="H34" s="40"/>
      <c r="I34" s="150">
        <v>0.14999999999999999</v>
      </c>
      <c r="J34" s="149">
        <f>ROUND(((SUM(BF81:BF101))*I34),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ROUND((SUM(BG81:BG101)),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ROUND((SUM(BH81:BH101)),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ROUND((SUM(BI81:BI101)),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učeben ZŠ Slezská Ostrava II (PD, AD, IČ)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32 - ZŠ Pěší - Cvičná kuchyňka - interiér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Slezská Ostrava</v>
      </c>
      <c r="G52" s="42"/>
      <c r="H52" s="42"/>
      <c r="I52" s="34" t="s">
        <v>23</v>
      </c>
      <c r="J52" s="74" t="str">
        <f>IF(J12="","",J12)</f>
        <v>30. 11. 2021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Městský obvod Slezská Ostrava</v>
      </c>
      <c r="G54" s="42"/>
      <c r="H54" s="42"/>
      <c r="I54" s="34" t="s">
        <v>31</v>
      </c>
      <c r="J54" s="38" t="str">
        <f>E21</f>
        <v>Kapego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Klus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124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1050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127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Modernizace učeben ZŠ Slezská Ostrava II (PD, AD, IČ)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93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32 - ZŠ Pěší - Cvičná kuchyňka - interiér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Slezská Ostrava</v>
      </c>
      <c r="G75" s="42"/>
      <c r="H75" s="42"/>
      <c r="I75" s="34" t="s">
        <v>23</v>
      </c>
      <c r="J75" s="74" t="str">
        <f>IF(J12="","",J12)</f>
        <v>30. 11. 2021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Městský obvod Slezská Ostrava</v>
      </c>
      <c r="G77" s="42"/>
      <c r="H77" s="42"/>
      <c r="I77" s="34" t="s">
        <v>31</v>
      </c>
      <c r="J77" s="38" t="str">
        <f>E21</f>
        <v>Kapego projekt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Pavel Klus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128</v>
      </c>
      <c r="D80" s="182" t="s">
        <v>57</v>
      </c>
      <c r="E80" s="182" t="s">
        <v>53</v>
      </c>
      <c r="F80" s="182" t="s">
        <v>54</v>
      </c>
      <c r="G80" s="182" t="s">
        <v>129</v>
      </c>
      <c r="H80" s="182" t="s">
        <v>130</v>
      </c>
      <c r="I80" s="182" t="s">
        <v>131</v>
      </c>
      <c r="J80" s="182" t="s">
        <v>97</v>
      </c>
      <c r="K80" s="183" t="s">
        <v>132</v>
      </c>
      <c r="L80" s="184"/>
      <c r="M80" s="94" t="s">
        <v>19</v>
      </c>
      <c r="N80" s="95" t="s">
        <v>42</v>
      </c>
      <c r="O80" s="95" t="s">
        <v>133</v>
      </c>
      <c r="P80" s="95" t="s">
        <v>134</v>
      </c>
      <c r="Q80" s="95" t="s">
        <v>135</v>
      </c>
      <c r="R80" s="95" t="s">
        <v>136</v>
      </c>
      <c r="S80" s="95" t="s">
        <v>137</v>
      </c>
      <c r="T80" s="96" t="s">
        <v>138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139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98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174</v>
      </c>
      <c r="F82" s="193" t="s">
        <v>1027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143</v>
      </c>
      <c r="AT82" s="202" t="s">
        <v>71</v>
      </c>
      <c r="AU82" s="202" t="s">
        <v>72</v>
      </c>
      <c r="AY82" s="201" t="s">
        <v>142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1051</v>
      </c>
      <c r="F83" s="204" t="s">
        <v>1052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SUM(P84:P101)</f>
        <v>0</v>
      </c>
      <c r="Q83" s="198"/>
      <c r="R83" s="199">
        <f>SUM(R84:R101)</f>
        <v>0</v>
      </c>
      <c r="S83" s="198"/>
      <c r="T83" s="200">
        <f>SUM(T84:T101)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143</v>
      </c>
      <c r="AT83" s="202" t="s">
        <v>71</v>
      </c>
      <c r="AU83" s="202" t="s">
        <v>80</v>
      </c>
      <c r="AY83" s="201" t="s">
        <v>142</v>
      </c>
      <c r="BK83" s="203">
        <f>SUM(BK84:BK101)</f>
        <v>0</v>
      </c>
    </row>
    <row r="84" s="2" customFormat="1" ht="24.15" customHeight="1">
      <c r="A84" s="40"/>
      <c r="B84" s="41"/>
      <c r="C84" s="206" t="s">
        <v>80</v>
      </c>
      <c r="D84" s="206" t="s">
        <v>145</v>
      </c>
      <c r="E84" s="207" t="s">
        <v>818</v>
      </c>
      <c r="F84" s="208" t="s">
        <v>1053</v>
      </c>
      <c r="G84" s="209" t="s">
        <v>478</v>
      </c>
      <c r="H84" s="210">
        <v>4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590</v>
      </c>
      <c r="AT84" s="217" t="s">
        <v>145</v>
      </c>
      <c r="AU84" s="217" t="s">
        <v>82</v>
      </c>
      <c r="AY84" s="19" t="s">
        <v>142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590</v>
      </c>
      <c r="BM84" s="217" t="s">
        <v>1054</v>
      </c>
    </row>
    <row r="85" s="2" customFormat="1">
      <c r="A85" s="40"/>
      <c r="B85" s="41"/>
      <c r="C85" s="42"/>
      <c r="D85" s="219" t="s">
        <v>152</v>
      </c>
      <c r="E85" s="42"/>
      <c r="F85" s="220" t="s">
        <v>1053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152</v>
      </c>
      <c r="AU85" s="19" t="s">
        <v>82</v>
      </c>
    </row>
    <row r="86" s="2" customFormat="1" ht="24.15" customHeight="1">
      <c r="A86" s="40"/>
      <c r="B86" s="41"/>
      <c r="C86" s="206" t="s">
        <v>82</v>
      </c>
      <c r="D86" s="206" t="s">
        <v>145</v>
      </c>
      <c r="E86" s="207" t="s">
        <v>822</v>
      </c>
      <c r="F86" s="208" t="s">
        <v>1055</v>
      </c>
      <c r="G86" s="209" t="s">
        <v>478</v>
      </c>
      <c r="H86" s="210">
        <v>2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590</v>
      </c>
      <c r="AT86" s="217" t="s">
        <v>145</v>
      </c>
      <c r="AU86" s="217" t="s">
        <v>82</v>
      </c>
      <c r="AY86" s="19" t="s">
        <v>142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590</v>
      </c>
      <c r="BM86" s="217" t="s">
        <v>1056</v>
      </c>
    </row>
    <row r="87" s="2" customFormat="1">
      <c r="A87" s="40"/>
      <c r="B87" s="41"/>
      <c r="C87" s="42"/>
      <c r="D87" s="219" t="s">
        <v>152</v>
      </c>
      <c r="E87" s="42"/>
      <c r="F87" s="220" t="s">
        <v>1055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152</v>
      </c>
      <c r="AU87" s="19" t="s">
        <v>82</v>
      </c>
    </row>
    <row r="88" s="2" customFormat="1" ht="24.15" customHeight="1">
      <c r="A88" s="40"/>
      <c r="B88" s="41"/>
      <c r="C88" s="206" t="s">
        <v>143</v>
      </c>
      <c r="D88" s="206" t="s">
        <v>145</v>
      </c>
      <c r="E88" s="207" t="s">
        <v>832</v>
      </c>
      <c r="F88" s="208" t="s">
        <v>1057</v>
      </c>
      <c r="G88" s="209" t="s">
        <v>478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590</v>
      </c>
      <c r="AT88" s="217" t="s">
        <v>145</v>
      </c>
      <c r="AU88" s="217" t="s">
        <v>82</v>
      </c>
      <c r="AY88" s="19" t="s">
        <v>142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590</v>
      </c>
      <c r="BM88" s="217" t="s">
        <v>1058</v>
      </c>
    </row>
    <row r="89" s="2" customFormat="1">
      <c r="A89" s="40"/>
      <c r="B89" s="41"/>
      <c r="C89" s="42"/>
      <c r="D89" s="219" t="s">
        <v>152</v>
      </c>
      <c r="E89" s="42"/>
      <c r="F89" s="220" t="s">
        <v>1057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152</v>
      </c>
      <c r="AU89" s="19" t="s">
        <v>82</v>
      </c>
    </row>
    <row r="90" s="2" customFormat="1" ht="16.5" customHeight="1">
      <c r="A90" s="40"/>
      <c r="B90" s="41"/>
      <c r="C90" s="206" t="s">
        <v>150</v>
      </c>
      <c r="D90" s="206" t="s">
        <v>145</v>
      </c>
      <c r="E90" s="207" t="s">
        <v>837</v>
      </c>
      <c r="F90" s="208" t="s">
        <v>1059</v>
      </c>
      <c r="G90" s="209" t="s">
        <v>478</v>
      </c>
      <c r="H90" s="210">
        <v>2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590</v>
      </c>
      <c r="AT90" s="217" t="s">
        <v>145</v>
      </c>
      <c r="AU90" s="217" t="s">
        <v>82</v>
      </c>
      <c r="AY90" s="19" t="s">
        <v>142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590</v>
      </c>
      <c r="BM90" s="217" t="s">
        <v>1060</v>
      </c>
    </row>
    <row r="91" s="2" customFormat="1">
      <c r="A91" s="40"/>
      <c r="B91" s="41"/>
      <c r="C91" s="42"/>
      <c r="D91" s="219" t="s">
        <v>152</v>
      </c>
      <c r="E91" s="42"/>
      <c r="F91" s="220" t="s">
        <v>1059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152</v>
      </c>
      <c r="AU91" s="19" t="s">
        <v>82</v>
      </c>
    </row>
    <row r="92" s="2" customFormat="1" ht="16.5" customHeight="1">
      <c r="A92" s="40"/>
      <c r="B92" s="41"/>
      <c r="C92" s="206" t="s">
        <v>180</v>
      </c>
      <c r="D92" s="206" t="s">
        <v>145</v>
      </c>
      <c r="E92" s="207" t="s">
        <v>850</v>
      </c>
      <c r="F92" s="208" t="s">
        <v>1061</v>
      </c>
      <c r="G92" s="209" t="s">
        <v>478</v>
      </c>
      <c r="H92" s="210">
        <v>1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590</v>
      </c>
      <c r="AT92" s="217" t="s">
        <v>145</v>
      </c>
      <c r="AU92" s="217" t="s">
        <v>82</v>
      </c>
      <c r="AY92" s="19" t="s">
        <v>142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590</v>
      </c>
      <c r="BM92" s="217" t="s">
        <v>1062</v>
      </c>
    </row>
    <row r="93" s="2" customFormat="1">
      <c r="A93" s="40"/>
      <c r="B93" s="41"/>
      <c r="C93" s="42"/>
      <c r="D93" s="219" t="s">
        <v>152</v>
      </c>
      <c r="E93" s="42"/>
      <c r="F93" s="220" t="s">
        <v>1061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82</v>
      </c>
    </row>
    <row r="94" s="2" customFormat="1" ht="21.75" customHeight="1">
      <c r="A94" s="40"/>
      <c r="B94" s="41"/>
      <c r="C94" s="206" t="s">
        <v>188</v>
      </c>
      <c r="D94" s="206" t="s">
        <v>145</v>
      </c>
      <c r="E94" s="207" t="s">
        <v>860</v>
      </c>
      <c r="F94" s="208" t="s">
        <v>1063</v>
      </c>
      <c r="G94" s="209" t="s">
        <v>478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590</v>
      </c>
      <c r="AT94" s="217" t="s">
        <v>145</v>
      </c>
      <c r="AU94" s="217" t="s">
        <v>82</v>
      </c>
      <c r="AY94" s="19" t="s">
        <v>142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590</v>
      </c>
      <c r="BM94" s="217" t="s">
        <v>1064</v>
      </c>
    </row>
    <row r="95" s="2" customFormat="1">
      <c r="A95" s="40"/>
      <c r="B95" s="41"/>
      <c r="C95" s="42"/>
      <c r="D95" s="219" t="s">
        <v>152</v>
      </c>
      <c r="E95" s="42"/>
      <c r="F95" s="220" t="s">
        <v>1065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152</v>
      </c>
      <c r="AU95" s="19" t="s">
        <v>82</v>
      </c>
    </row>
    <row r="96" s="2" customFormat="1" ht="16.5" customHeight="1">
      <c r="A96" s="40"/>
      <c r="B96" s="41"/>
      <c r="C96" s="206" t="s">
        <v>198</v>
      </c>
      <c r="D96" s="206" t="s">
        <v>145</v>
      </c>
      <c r="E96" s="207" t="s">
        <v>866</v>
      </c>
      <c r="F96" s="208" t="s">
        <v>1066</v>
      </c>
      <c r="G96" s="209" t="s">
        <v>478</v>
      </c>
      <c r="H96" s="210">
        <v>6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590</v>
      </c>
      <c r="AT96" s="217" t="s">
        <v>145</v>
      </c>
      <c r="AU96" s="217" t="s">
        <v>82</v>
      </c>
      <c r="AY96" s="19" t="s">
        <v>142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590</v>
      </c>
      <c r="BM96" s="217" t="s">
        <v>1067</v>
      </c>
    </row>
    <row r="97" s="2" customFormat="1">
      <c r="A97" s="40"/>
      <c r="B97" s="41"/>
      <c r="C97" s="42"/>
      <c r="D97" s="219" t="s">
        <v>152</v>
      </c>
      <c r="E97" s="42"/>
      <c r="F97" s="220" t="s">
        <v>1066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82</v>
      </c>
    </row>
    <row r="98" s="2" customFormat="1" ht="16.5" customHeight="1">
      <c r="A98" s="40"/>
      <c r="B98" s="41"/>
      <c r="C98" s="206" t="s">
        <v>177</v>
      </c>
      <c r="D98" s="206" t="s">
        <v>145</v>
      </c>
      <c r="E98" s="207" t="s">
        <v>872</v>
      </c>
      <c r="F98" s="208" t="s">
        <v>1068</v>
      </c>
      <c r="G98" s="209" t="s">
        <v>478</v>
      </c>
      <c r="H98" s="210">
        <v>1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590</v>
      </c>
      <c r="AT98" s="217" t="s">
        <v>145</v>
      </c>
      <c r="AU98" s="217" t="s">
        <v>82</v>
      </c>
      <c r="AY98" s="19" t="s">
        <v>142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590</v>
      </c>
      <c r="BM98" s="217" t="s">
        <v>1069</v>
      </c>
    </row>
    <row r="99" s="2" customFormat="1">
      <c r="A99" s="40"/>
      <c r="B99" s="41"/>
      <c r="C99" s="42"/>
      <c r="D99" s="219" t="s">
        <v>152</v>
      </c>
      <c r="E99" s="42"/>
      <c r="F99" s="220" t="s">
        <v>1068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152</v>
      </c>
      <c r="AU99" s="19" t="s">
        <v>82</v>
      </c>
    </row>
    <row r="100" s="2" customFormat="1" ht="16.5" customHeight="1">
      <c r="A100" s="40"/>
      <c r="B100" s="41"/>
      <c r="C100" s="206" t="s">
        <v>213</v>
      </c>
      <c r="D100" s="206" t="s">
        <v>145</v>
      </c>
      <c r="E100" s="207" t="s">
        <v>877</v>
      </c>
      <c r="F100" s="208" t="s">
        <v>1070</v>
      </c>
      <c r="G100" s="209" t="s">
        <v>1033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590</v>
      </c>
      <c r="AT100" s="217" t="s">
        <v>145</v>
      </c>
      <c r="AU100" s="217" t="s">
        <v>82</v>
      </c>
      <c r="AY100" s="19" t="s">
        <v>142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590</v>
      </c>
      <c r="BM100" s="217" t="s">
        <v>1071</v>
      </c>
    </row>
    <row r="101" s="2" customFormat="1">
      <c r="A101" s="40"/>
      <c r="B101" s="41"/>
      <c r="C101" s="42"/>
      <c r="D101" s="219" t="s">
        <v>152</v>
      </c>
      <c r="E101" s="42"/>
      <c r="F101" s="220" t="s">
        <v>1070</v>
      </c>
      <c r="G101" s="42"/>
      <c r="H101" s="42"/>
      <c r="I101" s="221"/>
      <c r="J101" s="42"/>
      <c r="K101" s="42"/>
      <c r="L101" s="46"/>
      <c r="M101" s="269"/>
      <c r="N101" s="270"/>
      <c r="O101" s="271"/>
      <c r="P101" s="271"/>
      <c r="Q101" s="271"/>
      <c r="R101" s="271"/>
      <c r="S101" s="271"/>
      <c r="T101" s="272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152</v>
      </c>
      <c r="AU101" s="19" t="s">
        <v>82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uKxBvzKmJwVrOvDV+Q0clI+QBZCtrtSdH9Nh7hXIP5tANUgx6/AIma1bNbhnTlweydeCAujB8KNLIvoXreImiw==" hashValue="NL8bw2vlVUAV3B8Nb2iOVDUWGKEZxJt+ILFhJCsfq3rR8L6rthauZWoOVtzIXzoVgS+Ru76qv6FfUhI7EAomKg==" algorithmName="SHA-512" password="CC35"/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učeben ZŠ Slezská Ostrava II (PD, AD, IČ)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1072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ROUND((SUM(BE99:BE414)),  2)</f>
        <v>0</v>
      </c>
      <c r="G33" s="40"/>
      <c r="H33" s="40"/>
      <c r="I33" s="150">
        <v>0.20999999999999999</v>
      </c>
      <c r="J33" s="149">
        <f>ROUND(((SUM(BE99:BE414))*I33),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ROUND((SUM(BF99:BF414)),  2)</f>
        <v>0</v>
      </c>
      <c r="G34" s="40"/>
      <c r="H34" s="40"/>
      <c r="I34" s="150">
        <v>0.14999999999999999</v>
      </c>
      <c r="J34" s="149">
        <f>ROUND(((SUM(BF99:BF414))*I34),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ROUND((SUM(BG99:BG414)),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ROUND((SUM(BH99:BH414)),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ROUND((SUM(BI99:BI414)),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učeben ZŠ Slezská Ostrava II (PD, AD, IČ)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33 - ZŠ Pěší - Pracovní dílny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Slezská Ostrava</v>
      </c>
      <c r="G52" s="42"/>
      <c r="H52" s="42"/>
      <c r="I52" s="34" t="s">
        <v>23</v>
      </c>
      <c r="J52" s="74" t="str">
        <f>IF(J12="","",J12)</f>
        <v>30. 11. 2021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Městský obvod Slezská Ostrava</v>
      </c>
      <c r="G54" s="42"/>
      <c r="H54" s="42"/>
      <c r="I54" s="34" t="s">
        <v>31</v>
      </c>
      <c r="J54" s="38" t="str">
        <f>E21</f>
        <v>Kapego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Klus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J100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</v>
      </c>
      <c r="E61" s="176"/>
      <c r="F61" s="176"/>
      <c r="G61" s="176"/>
      <c r="H61" s="176"/>
      <c r="I61" s="176"/>
      <c r="J61" s="177">
        <f>J101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J132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104</v>
      </c>
      <c r="E63" s="176"/>
      <c r="F63" s="176"/>
      <c r="G63" s="176"/>
      <c r="H63" s="176"/>
      <c r="I63" s="176"/>
      <c r="J63" s="177">
        <f>J170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105</v>
      </c>
      <c r="E64" s="176"/>
      <c r="F64" s="176"/>
      <c r="G64" s="176"/>
      <c r="H64" s="176"/>
      <c r="I64" s="176"/>
      <c r="J64" s="177">
        <f>J184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106</v>
      </c>
      <c r="E65" s="170"/>
      <c r="F65" s="170"/>
      <c r="G65" s="170"/>
      <c r="H65" s="170"/>
      <c r="I65" s="170"/>
      <c r="J65" s="171">
        <f>J188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108</v>
      </c>
      <c r="E66" s="176"/>
      <c r="F66" s="176"/>
      <c r="G66" s="176"/>
      <c r="H66" s="176"/>
      <c r="I66" s="176"/>
      <c r="J66" s="177">
        <f>J189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109</v>
      </c>
      <c r="E67" s="176"/>
      <c r="F67" s="176"/>
      <c r="G67" s="176"/>
      <c r="H67" s="176"/>
      <c r="I67" s="176"/>
      <c r="J67" s="177">
        <f>J201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110</v>
      </c>
      <c r="E68" s="176"/>
      <c r="F68" s="176"/>
      <c r="G68" s="176"/>
      <c r="H68" s="176"/>
      <c r="I68" s="176"/>
      <c r="J68" s="177">
        <f>J214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111</v>
      </c>
      <c r="E69" s="176"/>
      <c r="F69" s="176"/>
      <c r="G69" s="176"/>
      <c r="H69" s="176"/>
      <c r="I69" s="176"/>
      <c r="J69" s="177">
        <f>J230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116</v>
      </c>
      <c r="E70" s="176"/>
      <c r="F70" s="176"/>
      <c r="G70" s="176"/>
      <c r="H70" s="176"/>
      <c r="I70" s="176"/>
      <c r="J70" s="177">
        <f>J262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117</v>
      </c>
      <c r="E71" s="176"/>
      <c r="F71" s="176"/>
      <c r="G71" s="176"/>
      <c r="H71" s="176"/>
      <c r="I71" s="176"/>
      <c r="J71" s="177">
        <f>J281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119</v>
      </c>
      <c r="E72" s="176"/>
      <c r="F72" s="176"/>
      <c r="G72" s="176"/>
      <c r="H72" s="176"/>
      <c r="I72" s="176"/>
      <c r="J72" s="177">
        <f>J305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1073</v>
      </c>
      <c r="E73" s="176"/>
      <c r="F73" s="176"/>
      <c r="G73" s="176"/>
      <c r="H73" s="176"/>
      <c r="I73" s="176"/>
      <c r="J73" s="177">
        <f>J311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120</v>
      </c>
      <c r="E74" s="176"/>
      <c r="F74" s="176"/>
      <c r="G74" s="176"/>
      <c r="H74" s="176"/>
      <c r="I74" s="176"/>
      <c r="J74" s="177">
        <f>J317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121</v>
      </c>
      <c r="E75" s="176"/>
      <c r="F75" s="176"/>
      <c r="G75" s="176"/>
      <c r="H75" s="176"/>
      <c r="I75" s="176"/>
      <c r="J75" s="177">
        <f>J343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123</v>
      </c>
      <c r="E76" s="176"/>
      <c r="F76" s="176"/>
      <c r="G76" s="176"/>
      <c r="H76" s="176"/>
      <c r="I76" s="176"/>
      <c r="J76" s="177">
        <f>J376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7"/>
      <c r="C77" s="168"/>
      <c r="D77" s="169" t="s">
        <v>124</v>
      </c>
      <c r="E77" s="170"/>
      <c r="F77" s="170"/>
      <c r="G77" s="170"/>
      <c r="H77" s="170"/>
      <c r="I77" s="170"/>
      <c r="J77" s="171">
        <f>J404</f>
        <v>0</v>
      </c>
      <c r="K77" s="168"/>
      <c r="L77" s="172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73"/>
      <c r="C78" s="174"/>
      <c r="D78" s="175" t="s">
        <v>125</v>
      </c>
      <c r="E78" s="176"/>
      <c r="F78" s="176"/>
      <c r="G78" s="176"/>
      <c r="H78" s="176"/>
      <c r="I78" s="176"/>
      <c r="J78" s="177">
        <f>J405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126</v>
      </c>
      <c r="E79" s="176"/>
      <c r="F79" s="176"/>
      <c r="G79" s="176"/>
      <c r="H79" s="176"/>
      <c r="I79" s="176"/>
      <c r="J79" s="177">
        <f>J408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127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62" t="str">
        <f>E7</f>
        <v>Modernizace učeben ZŠ Slezská Ostrava II (PD, AD, IČ)</v>
      </c>
      <c r="F89" s="34"/>
      <c r="G89" s="34"/>
      <c r="H89" s="34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93</v>
      </c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E9</f>
        <v>33 - ZŠ Pěší - Pracovní dílny - stavební část</v>
      </c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21</v>
      </c>
      <c r="D93" s="42"/>
      <c r="E93" s="42"/>
      <c r="F93" s="29" t="str">
        <f>F12</f>
        <v>Slezská Ostrava</v>
      </c>
      <c r="G93" s="42"/>
      <c r="H93" s="42"/>
      <c r="I93" s="34" t="s">
        <v>23</v>
      </c>
      <c r="J93" s="74" t="str">
        <f>IF(J12="","",J12)</f>
        <v>30. 11. 2021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25</v>
      </c>
      <c r="D95" s="42"/>
      <c r="E95" s="42"/>
      <c r="F95" s="29" t="str">
        <f>E15</f>
        <v>Městský obvod Slezská Ostrava</v>
      </c>
      <c r="G95" s="42"/>
      <c r="H95" s="42"/>
      <c r="I95" s="34" t="s">
        <v>31</v>
      </c>
      <c r="J95" s="38" t="str">
        <f>E21</f>
        <v>Kapego projekt s.r.o.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29</v>
      </c>
      <c r="D96" s="42"/>
      <c r="E96" s="42"/>
      <c r="F96" s="29" t="str">
        <f>IF(E18="","",E18)</f>
        <v>Vyplň údaj</v>
      </c>
      <c r="G96" s="42"/>
      <c r="H96" s="42"/>
      <c r="I96" s="34" t="s">
        <v>34</v>
      </c>
      <c r="J96" s="38" t="str">
        <f>E24</f>
        <v>Pavel Klus</v>
      </c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79"/>
      <c r="B98" s="180"/>
      <c r="C98" s="181" t="s">
        <v>128</v>
      </c>
      <c r="D98" s="182" t="s">
        <v>57</v>
      </c>
      <c r="E98" s="182" t="s">
        <v>53</v>
      </c>
      <c r="F98" s="182" t="s">
        <v>54</v>
      </c>
      <c r="G98" s="182" t="s">
        <v>129</v>
      </c>
      <c r="H98" s="182" t="s">
        <v>130</v>
      </c>
      <c r="I98" s="182" t="s">
        <v>131</v>
      </c>
      <c r="J98" s="182" t="s">
        <v>97</v>
      </c>
      <c r="K98" s="183" t="s">
        <v>132</v>
      </c>
      <c r="L98" s="184"/>
      <c r="M98" s="94" t="s">
        <v>19</v>
      </c>
      <c r="N98" s="95" t="s">
        <v>42</v>
      </c>
      <c r="O98" s="95" t="s">
        <v>133</v>
      </c>
      <c r="P98" s="95" t="s">
        <v>134</v>
      </c>
      <c r="Q98" s="95" t="s">
        <v>135</v>
      </c>
      <c r="R98" s="95" t="s">
        <v>136</v>
      </c>
      <c r="S98" s="95" t="s">
        <v>137</v>
      </c>
      <c r="T98" s="96" t="s">
        <v>138</v>
      </c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</row>
    <row r="99" s="2" customFormat="1" ht="22.8" customHeight="1">
      <c r="A99" s="40"/>
      <c r="B99" s="41"/>
      <c r="C99" s="101" t="s">
        <v>139</v>
      </c>
      <c r="D99" s="42"/>
      <c r="E99" s="42"/>
      <c r="F99" s="42"/>
      <c r="G99" s="42"/>
      <c r="H99" s="42"/>
      <c r="I99" s="42"/>
      <c r="J99" s="185">
        <f>BK99</f>
        <v>0</v>
      </c>
      <c r="K99" s="42"/>
      <c r="L99" s="46"/>
      <c r="M99" s="97"/>
      <c r="N99" s="186"/>
      <c r="O99" s="98"/>
      <c r="P99" s="187">
        <f>P100+P188+P404</f>
        <v>0</v>
      </c>
      <c r="Q99" s="98"/>
      <c r="R99" s="187">
        <f>R100+R188+R404</f>
        <v>11.104865079999998</v>
      </c>
      <c r="S99" s="98"/>
      <c r="T99" s="188">
        <f>T100+T188+T404</f>
        <v>10.8735629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71</v>
      </c>
      <c r="AU99" s="19" t="s">
        <v>98</v>
      </c>
      <c r="BK99" s="189">
        <f>BK100+BK188+BK404</f>
        <v>0</v>
      </c>
    </row>
    <row r="100" s="12" customFormat="1" ht="25.92" customHeight="1">
      <c r="A100" s="12"/>
      <c r="B100" s="190"/>
      <c r="C100" s="191"/>
      <c r="D100" s="192" t="s">
        <v>71</v>
      </c>
      <c r="E100" s="193" t="s">
        <v>140</v>
      </c>
      <c r="F100" s="193" t="s">
        <v>141</v>
      </c>
      <c r="G100" s="191"/>
      <c r="H100" s="191"/>
      <c r="I100" s="194"/>
      <c r="J100" s="195">
        <f>BK100</f>
        <v>0</v>
      </c>
      <c r="K100" s="191"/>
      <c r="L100" s="196"/>
      <c r="M100" s="197"/>
      <c r="N100" s="198"/>
      <c r="O100" s="198"/>
      <c r="P100" s="199">
        <f>P101+P132+P170+P184</f>
        <v>0</v>
      </c>
      <c r="Q100" s="198"/>
      <c r="R100" s="199">
        <f>R101+R132+R170+R184</f>
        <v>8.7935625999999978</v>
      </c>
      <c r="S100" s="198"/>
      <c r="T100" s="200">
        <f>T101+T132+T170+T184</f>
        <v>6.7099379999999993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80</v>
      </c>
      <c r="AT100" s="202" t="s">
        <v>71</v>
      </c>
      <c r="AU100" s="202" t="s">
        <v>72</v>
      </c>
      <c r="AY100" s="201" t="s">
        <v>142</v>
      </c>
      <c r="BK100" s="203">
        <f>BK101+BK132+BK170+BK184</f>
        <v>0</v>
      </c>
    </row>
    <row r="101" s="12" customFormat="1" ht="22.8" customHeight="1">
      <c r="A101" s="12"/>
      <c r="B101" s="190"/>
      <c r="C101" s="191"/>
      <c r="D101" s="192" t="s">
        <v>71</v>
      </c>
      <c r="E101" s="204" t="s">
        <v>188</v>
      </c>
      <c r="F101" s="204" t="s">
        <v>233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SUM(P102:P131)</f>
        <v>0</v>
      </c>
      <c r="Q101" s="198"/>
      <c r="R101" s="199">
        <f>SUM(R102:R131)</f>
        <v>8.7825149999999983</v>
      </c>
      <c r="S101" s="198"/>
      <c r="T101" s="200">
        <f>SUM(T102:T131)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80</v>
      </c>
      <c r="AT101" s="202" t="s">
        <v>71</v>
      </c>
      <c r="AU101" s="202" t="s">
        <v>80</v>
      </c>
      <c r="AY101" s="201" t="s">
        <v>142</v>
      </c>
      <c r="BK101" s="203">
        <f>SUM(BK102:BK131)</f>
        <v>0</v>
      </c>
    </row>
    <row r="102" s="2" customFormat="1" ht="24.15" customHeight="1">
      <c r="A102" s="40"/>
      <c r="B102" s="41"/>
      <c r="C102" s="206" t="s">
        <v>80</v>
      </c>
      <c r="D102" s="206" t="s">
        <v>145</v>
      </c>
      <c r="E102" s="207" t="s">
        <v>273</v>
      </c>
      <c r="F102" s="208" t="s">
        <v>274</v>
      </c>
      <c r="G102" s="209" t="s">
        <v>191</v>
      </c>
      <c r="H102" s="210">
        <v>4.5</v>
      </c>
      <c r="I102" s="211"/>
      <c r="J102" s="212">
        <f>ROUND(I102*H102,2)</f>
        <v>0</v>
      </c>
      <c r="K102" s="208" t="s">
        <v>149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0.043830000000000001</v>
      </c>
      <c r="R102" s="215">
        <f>Q102*H102</f>
        <v>0.19723499999999999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150</v>
      </c>
      <c r="AT102" s="217" t="s">
        <v>145</v>
      </c>
      <c r="AU102" s="217" t="s">
        <v>82</v>
      </c>
      <c r="AY102" s="19" t="s">
        <v>142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150</v>
      </c>
      <c r="BM102" s="217" t="s">
        <v>1074</v>
      </c>
    </row>
    <row r="103" s="2" customFormat="1">
      <c r="A103" s="40"/>
      <c r="B103" s="41"/>
      <c r="C103" s="42"/>
      <c r="D103" s="219" t="s">
        <v>152</v>
      </c>
      <c r="E103" s="42"/>
      <c r="F103" s="220" t="s">
        <v>276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152</v>
      </c>
      <c r="AU103" s="19" t="s">
        <v>82</v>
      </c>
    </row>
    <row r="104" s="2" customFormat="1">
      <c r="A104" s="40"/>
      <c r="B104" s="41"/>
      <c r="C104" s="42"/>
      <c r="D104" s="224" t="s">
        <v>154</v>
      </c>
      <c r="E104" s="42"/>
      <c r="F104" s="225" t="s">
        <v>277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154</v>
      </c>
      <c r="AU104" s="19" t="s">
        <v>82</v>
      </c>
    </row>
    <row r="105" s="13" customFormat="1">
      <c r="A105" s="13"/>
      <c r="B105" s="226"/>
      <c r="C105" s="227"/>
      <c r="D105" s="219" t="s">
        <v>156</v>
      </c>
      <c r="E105" s="228" t="s">
        <v>19</v>
      </c>
      <c r="F105" s="229" t="s">
        <v>278</v>
      </c>
      <c r="G105" s="227"/>
      <c r="H105" s="228" t="s">
        <v>19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156</v>
      </c>
      <c r="AU105" s="235" t="s">
        <v>82</v>
      </c>
      <c r="AV105" s="13" t="s">
        <v>80</v>
      </c>
      <c r="AW105" s="13" t="s">
        <v>33</v>
      </c>
      <c r="AX105" s="13" t="s">
        <v>72</v>
      </c>
      <c r="AY105" s="235" t="s">
        <v>142</v>
      </c>
    </row>
    <row r="106" s="14" customFormat="1">
      <c r="A106" s="14"/>
      <c r="B106" s="236"/>
      <c r="C106" s="237"/>
      <c r="D106" s="219" t="s">
        <v>156</v>
      </c>
      <c r="E106" s="238" t="s">
        <v>19</v>
      </c>
      <c r="F106" s="239" t="s">
        <v>281</v>
      </c>
      <c r="G106" s="237"/>
      <c r="H106" s="240">
        <v>3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156</v>
      </c>
      <c r="AU106" s="246" t="s">
        <v>82</v>
      </c>
      <c r="AV106" s="14" t="s">
        <v>82</v>
      </c>
      <c r="AW106" s="14" t="s">
        <v>33</v>
      </c>
      <c r="AX106" s="14" t="s">
        <v>72</v>
      </c>
      <c r="AY106" s="246" t="s">
        <v>142</v>
      </c>
    </row>
    <row r="107" s="13" customFormat="1">
      <c r="A107" s="13"/>
      <c r="B107" s="226"/>
      <c r="C107" s="227"/>
      <c r="D107" s="219" t="s">
        <v>156</v>
      </c>
      <c r="E107" s="228" t="s">
        <v>19</v>
      </c>
      <c r="F107" s="229" t="s">
        <v>280</v>
      </c>
      <c r="G107" s="227"/>
      <c r="H107" s="228" t="s">
        <v>19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156</v>
      </c>
      <c r="AU107" s="235" t="s">
        <v>82</v>
      </c>
      <c r="AV107" s="13" t="s">
        <v>80</v>
      </c>
      <c r="AW107" s="13" t="s">
        <v>33</v>
      </c>
      <c r="AX107" s="13" t="s">
        <v>72</v>
      </c>
      <c r="AY107" s="235" t="s">
        <v>142</v>
      </c>
    </row>
    <row r="108" s="14" customFormat="1">
      <c r="A108" s="14"/>
      <c r="B108" s="236"/>
      <c r="C108" s="237"/>
      <c r="D108" s="219" t="s">
        <v>156</v>
      </c>
      <c r="E108" s="238" t="s">
        <v>19</v>
      </c>
      <c r="F108" s="239" t="s">
        <v>1075</v>
      </c>
      <c r="G108" s="237"/>
      <c r="H108" s="240">
        <v>1.5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156</v>
      </c>
      <c r="AU108" s="246" t="s">
        <v>82</v>
      </c>
      <c r="AV108" s="14" t="s">
        <v>82</v>
      </c>
      <c r="AW108" s="14" t="s">
        <v>33</v>
      </c>
      <c r="AX108" s="14" t="s">
        <v>72</v>
      </c>
      <c r="AY108" s="246" t="s">
        <v>142</v>
      </c>
    </row>
    <row r="109" s="15" customFormat="1">
      <c r="A109" s="15"/>
      <c r="B109" s="247"/>
      <c r="C109" s="248"/>
      <c r="D109" s="219" t="s">
        <v>156</v>
      </c>
      <c r="E109" s="249" t="s">
        <v>19</v>
      </c>
      <c r="F109" s="250" t="s">
        <v>173</v>
      </c>
      <c r="G109" s="248"/>
      <c r="H109" s="251">
        <v>4.5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156</v>
      </c>
      <c r="AU109" s="257" t="s">
        <v>82</v>
      </c>
      <c r="AV109" s="15" t="s">
        <v>150</v>
      </c>
      <c r="AW109" s="15" t="s">
        <v>33</v>
      </c>
      <c r="AX109" s="15" t="s">
        <v>80</v>
      </c>
      <c r="AY109" s="257" t="s">
        <v>142</v>
      </c>
    </row>
    <row r="110" s="2" customFormat="1" ht="24.15" customHeight="1">
      <c r="A110" s="40"/>
      <c r="B110" s="41"/>
      <c r="C110" s="206" t="s">
        <v>82</v>
      </c>
      <c r="D110" s="206" t="s">
        <v>145</v>
      </c>
      <c r="E110" s="207" t="s">
        <v>297</v>
      </c>
      <c r="F110" s="208" t="s">
        <v>298</v>
      </c>
      <c r="G110" s="209" t="s">
        <v>191</v>
      </c>
      <c r="H110" s="210">
        <v>64.939999999999998</v>
      </c>
      <c r="I110" s="211"/>
      <c r="J110" s="212">
        <f>ROUND(I110*H110,2)</f>
        <v>0</v>
      </c>
      <c r="K110" s="208" t="s">
        <v>149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0.11</v>
      </c>
      <c r="R110" s="215">
        <f>Q110*H110</f>
        <v>7.1433999999999998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150</v>
      </c>
      <c r="AT110" s="217" t="s">
        <v>145</v>
      </c>
      <c r="AU110" s="217" t="s">
        <v>82</v>
      </c>
      <c r="AY110" s="19" t="s">
        <v>142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150</v>
      </c>
      <c r="BM110" s="217" t="s">
        <v>1076</v>
      </c>
    </row>
    <row r="111" s="2" customFormat="1">
      <c r="A111" s="40"/>
      <c r="B111" s="41"/>
      <c r="C111" s="42"/>
      <c r="D111" s="219" t="s">
        <v>152</v>
      </c>
      <c r="E111" s="42"/>
      <c r="F111" s="220" t="s">
        <v>300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152</v>
      </c>
      <c r="AU111" s="19" t="s">
        <v>82</v>
      </c>
    </row>
    <row r="112" s="2" customFormat="1">
      <c r="A112" s="40"/>
      <c r="B112" s="41"/>
      <c r="C112" s="42"/>
      <c r="D112" s="224" t="s">
        <v>154</v>
      </c>
      <c r="E112" s="42"/>
      <c r="F112" s="225" t="s">
        <v>301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154</v>
      </c>
      <c r="AU112" s="19" t="s">
        <v>82</v>
      </c>
    </row>
    <row r="113" s="13" customFormat="1">
      <c r="A113" s="13"/>
      <c r="B113" s="226"/>
      <c r="C113" s="227"/>
      <c r="D113" s="219" t="s">
        <v>156</v>
      </c>
      <c r="E113" s="228" t="s">
        <v>19</v>
      </c>
      <c r="F113" s="229" t="s">
        <v>195</v>
      </c>
      <c r="G113" s="227"/>
      <c r="H113" s="228" t="s">
        <v>19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156</v>
      </c>
      <c r="AU113" s="235" t="s">
        <v>82</v>
      </c>
      <c r="AV113" s="13" t="s">
        <v>80</v>
      </c>
      <c r="AW113" s="13" t="s">
        <v>33</v>
      </c>
      <c r="AX113" s="13" t="s">
        <v>72</v>
      </c>
      <c r="AY113" s="235" t="s">
        <v>142</v>
      </c>
    </row>
    <row r="114" s="14" customFormat="1">
      <c r="A114" s="14"/>
      <c r="B114" s="236"/>
      <c r="C114" s="237"/>
      <c r="D114" s="219" t="s">
        <v>156</v>
      </c>
      <c r="E114" s="238" t="s">
        <v>19</v>
      </c>
      <c r="F114" s="239" t="s">
        <v>1077</v>
      </c>
      <c r="G114" s="237"/>
      <c r="H114" s="240">
        <v>37.170000000000002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156</v>
      </c>
      <c r="AU114" s="246" t="s">
        <v>82</v>
      </c>
      <c r="AV114" s="14" t="s">
        <v>82</v>
      </c>
      <c r="AW114" s="14" t="s">
        <v>33</v>
      </c>
      <c r="AX114" s="14" t="s">
        <v>72</v>
      </c>
      <c r="AY114" s="246" t="s">
        <v>142</v>
      </c>
    </row>
    <row r="115" s="13" customFormat="1">
      <c r="A115" s="13"/>
      <c r="B115" s="226"/>
      <c r="C115" s="227"/>
      <c r="D115" s="219" t="s">
        <v>156</v>
      </c>
      <c r="E115" s="228" t="s">
        <v>19</v>
      </c>
      <c r="F115" s="229" t="s">
        <v>1078</v>
      </c>
      <c r="G115" s="227"/>
      <c r="H115" s="228" t="s">
        <v>19</v>
      </c>
      <c r="I115" s="230"/>
      <c r="J115" s="227"/>
      <c r="K115" s="227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156</v>
      </c>
      <c r="AU115" s="235" t="s">
        <v>82</v>
      </c>
      <c r="AV115" s="13" t="s">
        <v>80</v>
      </c>
      <c r="AW115" s="13" t="s">
        <v>33</v>
      </c>
      <c r="AX115" s="13" t="s">
        <v>72</v>
      </c>
      <c r="AY115" s="235" t="s">
        <v>142</v>
      </c>
    </row>
    <row r="116" s="14" customFormat="1">
      <c r="A116" s="14"/>
      <c r="B116" s="236"/>
      <c r="C116" s="237"/>
      <c r="D116" s="219" t="s">
        <v>156</v>
      </c>
      <c r="E116" s="238" t="s">
        <v>19</v>
      </c>
      <c r="F116" s="239" t="s">
        <v>1079</v>
      </c>
      <c r="G116" s="237"/>
      <c r="H116" s="240">
        <v>27.77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156</v>
      </c>
      <c r="AU116" s="246" t="s">
        <v>82</v>
      </c>
      <c r="AV116" s="14" t="s">
        <v>82</v>
      </c>
      <c r="AW116" s="14" t="s">
        <v>33</v>
      </c>
      <c r="AX116" s="14" t="s">
        <v>72</v>
      </c>
      <c r="AY116" s="246" t="s">
        <v>142</v>
      </c>
    </row>
    <row r="117" s="15" customFormat="1">
      <c r="A117" s="15"/>
      <c r="B117" s="247"/>
      <c r="C117" s="248"/>
      <c r="D117" s="219" t="s">
        <v>156</v>
      </c>
      <c r="E117" s="249" t="s">
        <v>19</v>
      </c>
      <c r="F117" s="250" t="s">
        <v>173</v>
      </c>
      <c r="G117" s="248"/>
      <c r="H117" s="251">
        <v>64.939999999999998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7" t="s">
        <v>156</v>
      </c>
      <c r="AU117" s="257" t="s">
        <v>82</v>
      </c>
      <c r="AV117" s="15" t="s">
        <v>150</v>
      </c>
      <c r="AW117" s="15" t="s">
        <v>33</v>
      </c>
      <c r="AX117" s="15" t="s">
        <v>80</v>
      </c>
      <c r="AY117" s="257" t="s">
        <v>142</v>
      </c>
    </row>
    <row r="118" s="2" customFormat="1" ht="24.15" customHeight="1">
      <c r="A118" s="40"/>
      <c r="B118" s="41"/>
      <c r="C118" s="206" t="s">
        <v>143</v>
      </c>
      <c r="D118" s="206" t="s">
        <v>145</v>
      </c>
      <c r="E118" s="207" t="s">
        <v>303</v>
      </c>
      <c r="F118" s="208" t="s">
        <v>304</v>
      </c>
      <c r="G118" s="209" t="s">
        <v>191</v>
      </c>
      <c r="H118" s="210">
        <v>129.88</v>
      </c>
      <c r="I118" s="211"/>
      <c r="J118" s="212">
        <f>ROUND(I118*H118,2)</f>
        <v>0</v>
      </c>
      <c r="K118" s="208" t="s">
        <v>149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0.010999999999999999</v>
      </c>
      <c r="R118" s="215">
        <f>Q118*H118</f>
        <v>1.42868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150</v>
      </c>
      <c r="AT118" s="217" t="s">
        <v>145</v>
      </c>
      <c r="AU118" s="217" t="s">
        <v>82</v>
      </c>
      <c r="AY118" s="19" t="s">
        <v>142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150</v>
      </c>
      <c r="BM118" s="217" t="s">
        <v>1080</v>
      </c>
    </row>
    <row r="119" s="2" customFormat="1">
      <c r="A119" s="40"/>
      <c r="B119" s="41"/>
      <c r="C119" s="42"/>
      <c r="D119" s="219" t="s">
        <v>152</v>
      </c>
      <c r="E119" s="42"/>
      <c r="F119" s="220" t="s">
        <v>306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82</v>
      </c>
    </row>
    <row r="120" s="2" customFormat="1">
      <c r="A120" s="40"/>
      <c r="B120" s="41"/>
      <c r="C120" s="42"/>
      <c r="D120" s="224" t="s">
        <v>154</v>
      </c>
      <c r="E120" s="42"/>
      <c r="F120" s="225" t="s">
        <v>307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154</v>
      </c>
      <c r="AU120" s="19" t="s">
        <v>82</v>
      </c>
    </row>
    <row r="121" s="13" customFormat="1">
      <c r="A121" s="13"/>
      <c r="B121" s="226"/>
      <c r="C121" s="227"/>
      <c r="D121" s="219" t="s">
        <v>156</v>
      </c>
      <c r="E121" s="228" t="s">
        <v>19</v>
      </c>
      <c r="F121" s="229" t="s">
        <v>195</v>
      </c>
      <c r="G121" s="227"/>
      <c r="H121" s="228" t="s">
        <v>19</v>
      </c>
      <c r="I121" s="230"/>
      <c r="J121" s="227"/>
      <c r="K121" s="227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156</v>
      </c>
      <c r="AU121" s="235" t="s">
        <v>82</v>
      </c>
      <c r="AV121" s="13" t="s">
        <v>80</v>
      </c>
      <c r="AW121" s="13" t="s">
        <v>33</v>
      </c>
      <c r="AX121" s="13" t="s">
        <v>72</v>
      </c>
      <c r="AY121" s="235" t="s">
        <v>142</v>
      </c>
    </row>
    <row r="122" s="14" customFormat="1">
      <c r="A122" s="14"/>
      <c r="B122" s="236"/>
      <c r="C122" s="237"/>
      <c r="D122" s="219" t="s">
        <v>156</v>
      </c>
      <c r="E122" s="238" t="s">
        <v>19</v>
      </c>
      <c r="F122" s="239" t="s">
        <v>1077</v>
      </c>
      <c r="G122" s="237"/>
      <c r="H122" s="240">
        <v>37.170000000000002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156</v>
      </c>
      <c r="AU122" s="246" t="s">
        <v>82</v>
      </c>
      <c r="AV122" s="14" t="s">
        <v>82</v>
      </c>
      <c r="AW122" s="14" t="s">
        <v>33</v>
      </c>
      <c r="AX122" s="14" t="s">
        <v>72</v>
      </c>
      <c r="AY122" s="246" t="s">
        <v>142</v>
      </c>
    </row>
    <row r="123" s="13" customFormat="1">
      <c r="A123" s="13"/>
      <c r="B123" s="226"/>
      <c r="C123" s="227"/>
      <c r="D123" s="219" t="s">
        <v>156</v>
      </c>
      <c r="E123" s="228" t="s">
        <v>19</v>
      </c>
      <c r="F123" s="229" t="s">
        <v>1078</v>
      </c>
      <c r="G123" s="227"/>
      <c r="H123" s="228" t="s">
        <v>19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156</v>
      </c>
      <c r="AU123" s="235" t="s">
        <v>82</v>
      </c>
      <c r="AV123" s="13" t="s">
        <v>80</v>
      </c>
      <c r="AW123" s="13" t="s">
        <v>33</v>
      </c>
      <c r="AX123" s="13" t="s">
        <v>72</v>
      </c>
      <c r="AY123" s="235" t="s">
        <v>142</v>
      </c>
    </row>
    <row r="124" s="14" customFormat="1">
      <c r="A124" s="14"/>
      <c r="B124" s="236"/>
      <c r="C124" s="237"/>
      <c r="D124" s="219" t="s">
        <v>156</v>
      </c>
      <c r="E124" s="238" t="s">
        <v>19</v>
      </c>
      <c r="F124" s="239" t="s">
        <v>1079</v>
      </c>
      <c r="G124" s="237"/>
      <c r="H124" s="240">
        <v>27.77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156</v>
      </c>
      <c r="AU124" s="246" t="s">
        <v>82</v>
      </c>
      <c r="AV124" s="14" t="s">
        <v>82</v>
      </c>
      <c r="AW124" s="14" t="s">
        <v>33</v>
      </c>
      <c r="AX124" s="14" t="s">
        <v>72</v>
      </c>
      <c r="AY124" s="246" t="s">
        <v>142</v>
      </c>
    </row>
    <row r="125" s="15" customFormat="1">
      <c r="A125" s="15"/>
      <c r="B125" s="247"/>
      <c r="C125" s="248"/>
      <c r="D125" s="219" t="s">
        <v>156</v>
      </c>
      <c r="E125" s="249" t="s">
        <v>19</v>
      </c>
      <c r="F125" s="250" t="s">
        <v>173</v>
      </c>
      <c r="G125" s="248"/>
      <c r="H125" s="251">
        <v>64.939999999999998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7" t="s">
        <v>156</v>
      </c>
      <c r="AU125" s="257" t="s">
        <v>82</v>
      </c>
      <c r="AV125" s="15" t="s">
        <v>150</v>
      </c>
      <c r="AW125" s="15" t="s">
        <v>33</v>
      </c>
      <c r="AX125" s="15" t="s">
        <v>72</v>
      </c>
      <c r="AY125" s="257" t="s">
        <v>142</v>
      </c>
    </row>
    <row r="126" s="14" customFormat="1">
      <c r="A126" s="14"/>
      <c r="B126" s="236"/>
      <c r="C126" s="237"/>
      <c r="D126" s="219" t="s">
        <v>156</v>
      </c>
      <c r="E126" s="238" t="s">
        <v>19</v>
      </c>
      <c r="F126" s="239" t="s">
        <v>1081</v>
      </c>
      <c r="G126" s="237"/>
      <c r="H126" s="240">
        <v>129.88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156</v>
      </c>
      <c r="AU126" s="246" t="s">
        <v>82</v>
      </c>
      <c r="AV126" s="14" t="s">
        <v>82</v>
      </c>
      <c r="AW126" s="14" t="s">
        <v>33</v>
      </c>
      <c r="AX126" s="14" t="s">
        <v>80</v>
      </c>
      <c r="AY126" s="246" t="s">
        <v>142</v>
      </c>
    </row>
    <row r="127" s="2" customFormat="1" ht="24.15" customHeight="1">
      <c r="A127" s="40"/>
      <c r="B127" s="41"/>
      <c r="C127" s="206" t="s">
        <v>150</v>
      </c>
      <c r="D127" s="206" t="s">
        <v>145</v>
      </c>
      <c r="E127" s="207" t="s">
        <v>1082</v>
      </c>
      <c r="F127" s="208" t="s">
        <v>1083</v>
      </c>
      <c r="G127" s="209" t="s">
        <v>161</v>
      </c>
      <c r="H127" s="210">
        <v>1</v>
      </c>
      <c r="I127" s="211"/>
      <c r="J127" s="212">
        <f>ROUND(I127*H127,2)</f>
        <v>0</v>
      </c>
      <c r="K127" s="208" t="s">
        <v>149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0.00048000000000000001</v>
      </c>
      <c r="R127" s="215">
        <f>Q127*H127</f>
        <v>0.00048000000000000001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150</v>
      </c>
      <c r="AT127" s="217" t="s">
        <v>145</v>
      </c>
      <c r="AU127" s="217" t="s">
        <v>82</v>
      </c>
      <c r="AY127" s="19" t="s">
        <v>142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150</v>
      </c>
      <c r="BM127" s="217" t="s">
        <v>1084</v>
      </c>
    </row>
    <row r="128" s="2" customFormat="1">
      <c r="A128" s="40"/>
      <c r="B128" s="41"/>
      <c r="C128" s="42"/>
      <c r="D128" s="219" t="s">
        <v>152</v>
      </c>
      <c r="E128" s="42"/>
      <c r="F128" s="220" t="s">
        <v>1085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152</v>
      </c>
      <c r="AU128" s="19" t="s">
        <v>82</v>
      </c>
    </row>
    <row r="129" s="2" customFormat="1">
      <c r="A129" s="40"/>
      <c r="B129" s="41"/>
      <c r="C129" s="42"/>
      <c r="D129" s="224" t="s">
        <v>154</v>
      </c>
      <c r="E129" s="42"/>
      <c r="F129" s="225" t="s">
        <v>1086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154</v>
      </c>
      <c r="AU129" s="19" t="s">
        <v>82</v>
      </c>
    </row>
    <row r="130" s="2" customFormat="1" ht="33" customHeight="1">
      <c r="A130" s="40"/>
      <c r="B130" s="41"/>
      <c r="C130" s="258" t="s">
        <v>180</v>
      </c>
      <c r="D130" s="258" t="s">
        <v>174</v>
      </c>
      <c r="E130" s="259" t="s">
        <v>1087</v>
      </c>
      <c r="F130" s="260" t="s">
        <v>1088</v>
      </c>
      <c r="G130" s="261" t="s">
        <v>161</v>
      </c>
      <c r="H130" s="262">
        <v>1</v>
      </c>
      <c r="I130" s="263"/>
      <c r="J130" s="264">
        <f>ROUND(I130*H130,2)</f>
        <v>0</v>
      </c>
      <c r="K130" s="260" t="s">
        <v>149</v>
      </c>
      <c r="L130" s="265"/>
      <c r="M130" s="266" t="s">
        <v>19</v>
      </c>
      <c r="N130" s="267" t="s">
        <v>43</v>
      </c>
      <c r="O130" s="86"/>
      <c r="P130" s="215">
        <f>O130*H130</f>
        <v>0</v>
      </c>
      <c r="Q130" s="215">
        <v>0.01272</v>
      </c>
      <c r="R130" s="215">
        <f>Q130*H130</f>
        <v>0.01272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177</v>
      </c>
      <c r="AT130" s="217" t="s">
        <v>174</v>
      </c>
      <c r="AU130" s="217" t="s">
        <v>82</v>
      </c>
      <c r="AY130" s="19" t="s">
        <v>142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150</v>
      </c>
      <c r="BM130" s="217" t="s">
        <v>1089</v>
      </c>
    </row>
    <row r="131" s="2" customFormat="1">
      <c r="A131" s="40"/>
      <c r="B131" s="41"/>
      <c r="C131" s="42"/>
      <c r="D131" s="219" t="s">
        <v>152</v>
      </c>
      <c r="E131" s="42"/>
      <c r="F131" s="220" t="s">
        <v>1088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152</v>
      </c>
      <c r="AU131" s="19" t="s">
        <v>82</v>
      </c>
    </row>
    <row r="132" s="12" customFormat="1" ht="22.8" customHeight="1">
      <c r="A132" s="12"/>
      <c r="B132" s="190"/>
      <c r="C132" s="191"/>
      <c r="D132" s="192" t="s">
        <v>71</v>
      </c>
      <c r="E132" s="204" t="s">
        <v>213</v>
      </c>
      <c r="F132" s="204" t="s">
        <v>322</v>
      </c>
      <c r="G132" s="191"/>
      <c r="H132" s="191"/>
      <c r="I132" s="194"/>
      <c r="J132" s="205">
        <f>BK132</f>
        <v>0</v>
      </c>
      <c r="K132" s="191"/>
      <c r="L132" s="196"/>
      <c r="M132" s="197"/>
      <c r="N132" s="198"/>
      <c r="O132" s="198"/>
      <c r="P132" s="199">
        <f>SUM(P133:P169)</f>
        <v>0</v>
      </c>
      <c r="Q132" s="198"/>
      <c r="R132" s="199">
        <f>SUM(R133:R169)</f>
        <v>0.011047599999999999</v>
      </c>
      <c r="S132" s="198"/>
      <c r="T132" s="200">
        <f>SUM(T133:T169)</f>
        <v>6.7099379999999993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80</v>
      </c>
      <c r="AT132" s="202" t="s">
        <v>71</v>
      </c>
      <c r="AU132" s="202" t="s">
        <v>80</v>
      </c>
      <c r="AY132" s="201" t="s">
        <v>142</v>
      </c>
      <c r="BK132" s="203">
        <f>SUM(BK133:BK169)</f>
        <v>0</v>
      </c>
    </row>
    <row r="133" s="2" customFormat="1" ht="33" customHeight="1">
      <c r="A133" s="40"/>
      <c r="B133" s="41"/>
      <c r="C133" s="206" t="s">
        <v>188</v>
      </c>
      <c r="D133" s="206" t="s">
        <v>145</v>
      </c>
      <c r="E133" s="207" t="s">
        <v>324</v>
      </c>
      <c r="F133" s="208" t="s">
        <v>325</v>
      </c>
      <c r="G133" s="209" t="s">
        <v>191</v>
      </c>
      <c r="H133" s="210">
        <v>65</v>
      </c>
      <c r="I133" s="211"/>
      <c r="J133" s="212">
        <f>ROUND(I133*H133,2)</f>
        <v>0</v>
      </c>
      <c r="K133" s="208" t="s">
        <v>149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0.00012999999999999999</v>
      </c>
      <c r="R133" s="215">
        <f>Q133*H133</f>
        <v>0.0084499999999999992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150</v>
      </c>
      <c r="AT133" s="217" t="s">
        <v>145</v>
      </c>
      <c r="AU133" s="217" t="s">
        <v>82</v>
      </c>
      <c r="AY133" s="19" t="s">
        <v>142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150</v>
      </c>
      <c r="BM133" s="217" t="s">
        <v>1090</v>
      </c>
    </row>
    <row r="134" s="2" customFormat="1">
      <c r="A134" s="40"/>
      <c r="B134" s="41"/>
      <c r="C134" s="42"/>
      <c r="D134" s="219" t="s">
        <v>152</v>
      </c>
      <c r="E134" s="42"/>
      <c r="F134" s="220" t="s">
        <v>327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152</v>
      </c>
      <c r="AU134" s="19" t="s">
        <v>82</v>
      </c>
    </row>
    <row r="135" s="2" customFormat="1">
      <c r="A135" s="40"/>
      <c r="B135" s="41"/>
      <c r="C135" s="42"/>
      <c r="D135" s="224" t="s">
        <v>154</v>
      </c>
      <c r="E135" s="42"/>
      <c r="F135" s="225" t="s">
        <v>328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154</v>
      </c>
      <c r="AU135" s="19" t="s">
        <v>82</v>
      </c>
    </row>
    <row r="136" s="2" customFormat="1" ht="24.15" customHeight="1">
      <c r="A136" s="40"/>
      <c r="B136" s="41"/>
      <c r="C136" s="206" t="s">
        <v>198</v>
      </c>
      <c r="D136" s="206" t="s">
        <v>145</v>
      </c>
      <c r="E136" s="207" t="s">
        <v>330</v>
      </c>
      <c r="F136" s="208" t="s">
        <v>331</v>
      </c>
      <c r="G136" s="209" t="s">
        <v>191</v>
      </c>
      <c r="H136" s="210">
        <v>64.939999999999998</v>
      </c>
      <c r="I136" s="211"/>
      <c r="J136" s="212">
        <f>ROUND(I136*H136,2)</f>
        <v>0</v>
      </c>
      <c r="K136" s="208" t="s">
        <v>149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4.0000000000000003E-05</v>
      </c>
      <c r="R136" s="215">
        <f>Q136*H136</f>
        <v>0.0025976000000000003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150</v>
      </c>
      <c r="AT136" s="217" t="s">
        <v>145</v>
      </c>
      <c r="AU136" s="217" t="s">
        <v>82</v>
      </c>
      <c r="AY136" s="19" t="s">
        <v>142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150</v>
      </c>
      <c r="BM136" s="217" t="s">
        <v>1091</v>
      </c>
    </row>
    <row r="137" s="2" customFormat="1">
      <c r="A137" s="40"/>
      <c r="B137" s="41"/>
      <c r="C137" s="42"/>
      <c r="D137" s="219" t="s">
        <v>152</v>
      </c>
      <c r="E137" s="42"/>
      <c r="F137" s="220" t="s">
        <v>333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152</v>
      </c>
      <c r="AU137" s="19" t="s">
        <v>82</v>
      </c>
    </row>
    <row r="138" s="2" customFormat="1">
      <c r="A138" s="40"/>
      <c r="B138" s="41"/>
      <c r="C138" s="42"/>
      <c r="D138" s="224" t="s">
        <v>154</v>
      </c>
      <c r="E138" s="42"/>
      <c r="F138" s="225" t="s">
        <v>334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154</v>
      </c>
      <c r="AU138" s="19" t="s">
        <v>82</v>
      </c>
    </row>
    <row r="139" s="13" customFormat="1">
      <c r="A139" s="13"/>
      <c r="B139" s="226"/>
      <c r="C139" s="227"/>
      <c r="D139" s="219" t="s">
        <v>156</v>
      </c>
      <c r="E139" s="228" t="s">
        <v>19</v>
      </c>
      <c r="F139" s="229" t="s">
        <v>195</v>
      </c>
      <c r="G139" s="227"/>
      <c r="H139" s="228" t="s">
        <v>19</v>
      </c>
      <c r="I139" s="230"/>
      <c r="J139" s="227"/>
      <c r="K139" s="227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156</v>
      </c>
      <c r="AU139" s="235" t="s">
        <v>82</v>
      </c>
      <c r="AV139" s="13" t="s">
        <v>80</v>
      </c>
      <c r="AW139" s="13" t="s">
        <v>33</v>
      </c>
      <c r="AX139" s="13" t="s">
        <v>72</v>
      </c>
      <c r="AY139" s="235" t="s">
        <v>142</v>
      </c>
    </row>
    <row r="140" s="14" customFormat="1">
      <c r="A140" s="14"/>
      <c r="B140" s="236"/>
      <c r="C140" s="237"/>
      <c r="D140" s="219" t="s">
        <v>156</v>
      </c>
      <c r="E140" s="238" t="s">
        <v>19</v>
      </c>
      <c r="F140" s="239" t="s">
        <v>1077</v>
      </c>
      <c r="G140" s="237"/>
      <c r="H140" s="240">
        <v>37.170000000000002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156</v>
      </c>
      <c r="AU140" s="246" t="s">
        <v>82</v>
      </c>
      <c r="AV140" s="14" t="s">
        <v>82</v>
      </c>
      <c r="AW140" s="14" t="s">
        <v>33</v>
      </c>
      <c r="AX140" s="14" t="s">
        <v>72</v>
      </c>
      <c r="AY140" s="246" t="s">
        <v>142</v>
      </c>
    </row>
    <row r="141" s="13" customFormat="1">
      <c r="A141" s="13"/>
      <c r="B141" s="226"/>
      <c r="C141" s="227"/>
      <c r="D141" s="219" t="s">
        <v>156</v>
      </c>
      <c r="E141" s="228" t="s">
        <v>19</v>
      </c>
      <c r="F141" s="229" t="s">
        <v>1078</v>
      </c>
      <c r="G141" s="227"/>
      <c r="H141" s="228" t="s">
        <v>19</v>
      </c>
      <c r="I141" s="230"/>
      <c r="J141" s="227"/>
      <c r="K141" s="227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156</v>
      </c>
      <c r="AU141" s="235" t="s">
        <v>82</v>
      </c>
      <c r="AV141" s="13" t="s">
        <v>80</v>
      </c>
      <c r="AW141" s="13" t="s">
        <v>33</v>
      </c>
      <c r="AX141" s="13" t="s">
        <v>72</v>
      </c>
      <c r="AY141" s="235" t="s">
        <v>142</v>
      </c>
    </row>
    <row r="142" s="14" customFormat="1">
      <c r="A142" s="14"/>
      <c r="B142" s="236"/>
      <c r="C142" s="237"/>
      <c r="D142" s="219" t="s">
        <v>156</v>
      </c>
      <c r="E142" s="238" t="s">
        <v>19</v>
      </c>
      <c r="F142" s="239" t="s">
        <v>1079</v>
      </c>
      <c r="G142" s="237"/>
      <c r="H142" s="240">
        <v>27.77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156</v>
      </c>
      <c r="AU142" s="246" t="s">
        <v>82</v>
      </c>
      <c r="AV142" s="14" t="s">
        <v>82</v>
      </c>
      <c r="AW142" s="14" t="s">
        <v>33</v>
      </c>
      <c r="AX142" s="14" t="s">
        <v>72</v>
      </c>
      <c r="AY142" s="246" t="s">
        <v>142</v>
      </c>
    </row>
    <row r="143" s="15" customFormat="1">
      <c r="A143" s="15"/>
      <c r="B143" s="247"/>
      <c r="C143" s="248"/>
      <c r="D143" s="219" t="s">
        <v>156</v>
      </c>
      <c r="E143" s="249" t="s">
        <v>19</v>
      </c>
      <c r="F143" s="250" t="s">
        <v>173</v>
      </c>
      <c r="G143" s="248"/>
      <c r="H143" s="251">
        <v>64.939999999999998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7" t="s">
        <v>156</v>
      </c>
      <c r="AU143" s="257" t="s">
        <v>82</v>
      </c>
      <c r="AV143" s="15" t="s">
        <v>150</v>
      </c>
      <c r="AW143" s="15" t="s">
        <v>33</v>
      </c>
      <c r="AX143" s="15" t="s">
        <v>80</v>
      </c>
      <c r="AY143" s="257" t="s">
        <v>142</v>
      </c>
    </row>
    <row r="144" s="2" customFormat="1" ht="24.15" customHeight="1">
      <c r="A144" s="40"/>
      <c r="B144" s="41"/>
      <c r="C144" s="206" t="s">
        <v>177</v>
      </c>
      <c r="D144" s="206" t="s">
        <v>145</v>
      </c>
      <c r="E144" s="207" t="s">
        <v>364</v>
      </c>
      <c r="F144" s="208" t="s">
        <v>365</v>
      </c>
      <c r="G144" s="209" t="s">
        <v>191</v>
      </c>
      <c r="H144" s="210">
        <v>64.939999999999998</v>
      </c>
      <c r="I144" s="211"/>
      <c r="J144" s="212">
        <f>ROUND(I144*H144,2)</f>
        <v>0</v>
      </c>
      <c r="K144" s="208" t="s">
        <v>149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0.089999999999999997</v>
      </c>
      <c r="T144" s="216">
        <f>S144*H144</f>
        <v>5.8445999999999998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150</v>
      </c>
      <c r="AT144" s="217" t="s">
        <v>145</v>
      </c>
      <c r="AU144" s="217" t="s">
        <v>82</v>
      </c>
      <c r="AY144" s="19" t="s">
        <v>142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150</v>
      </c>
      <c r="BM144" s="217" t="s">
        <v>1092</v>
      </c>
    </row>
    <row r="145" s="2" customFormat="1">
      <c r="A145" s="40"/>
      <c r="B145" s="41"/>
      <c r="C145" s="42"/>
      <c r="D145" s="219" t="s">
        <v>152</v>
      </c>
      <c r="E145" s="42"/>
      <c r="F145" s="220" t="s">
        <v>367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152</v>
      </c>
      <c r="AU145" s="19" t="s">
        <v>82</v>
      </c>
    </row>
    <row r="146" s="2" customFormat="1">
      <c r="A146" s="40"/>
      <c r="B146" s="41"/>
      <c r="C146" s="42"/>
      <c r="D146" s="224" t="s">
        <v>154</v>
      </c>
      <c r="E146" s="42"/>
      <c r="F146" s="225" t="s">
        <v>368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154</v>
      </c>
      <c r="AU146" s="19" t="s">
        <v>82</v>
      </c>
    </row>
    <row r="147" s="13" customFormat="1">
      <c r="A147" s="13"/>
      <c r="B147" s="226"/>
      <c r="C147" s="227"/>
      <c r="D147" s="219" t="s">
        <v>156</v>
      </c>
      <c r="E147" s="228" t="s">
        <v>19</v>
      </c>
      <c r="F147" s="229" t="s">
        <v>195</v>
      </c>
      <c r="G147" s="227"/>
      <c r="H147" s="228" t="s">
        <v>19</v>
      </c>
      <c r="I147" s="230"/>
      <c r="J147" s="227"/>
      <c r="K147" s="227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156</v>
      </c>
      <c r="AU147" s="235" t="s">
        <v>82</v>
      </c>
      <c r="AV147" s="13" t="s">
        <v>80</v>
      </c>
      <c r="AW147" s="13" t="s">
        <v>33</v>
      </c>
      <c r="AX147" s="13" t="s">
        <v>72</v>
      </c>
      <c r="AY147" s="235" t="s">
        <v>142</v>
      </c>
    </row>
    <row r="148" s="14" customFormat="1">
      <c r="A148" s="14"/>
      <c r="B148" s="236"/>
      <c r="C148" s="237"/>
      <c r="D148" s="219" t="s">
        <v>156</v>
      </c>
      <c r="E148" s="238" t="s">
        <v>19</v>
      </c>
      <c r="F148" s="239" t="s">
        <v>1077</v>
      </c>
      <c r="G148" s="237"/>
      <c r="H148" s="240">
        <v>37.170000000000002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156</v>
      </c>
      <c r="AU148" s="246" t="s">
        <v>82</v>
      </c>
      <c r="AV148" s="14" t="s">
        <v>82</v>
      </c>
      <c r="AW148" s="14" t="s">
        <v>33</v>
      </c>
      <c r="AX148" s="14" t="s">
        <v>72</v>
      </c>
      <c r="AY148" s="246" t="s">
        <v>142</v>
      </c>
    </row>
    <row r="149" s="13" customFormat="1">
      <c r="A149" s="13"/>
      <c r="B149" s="226"/>
      <c r="C149" s="227"/>
      <c r="D149" s="219" t="s">
        <v>156</v>
      </c>
      <c r="E149" s="228" t="s">
        <v>19</v>
      </c>
      <c r="F149" s="229" t="s">
        <v>1078</v>
      </c>
      <c r="G149" s="227"/>
      <c r="H149" s="228" t="s">
        <v>19</v>
      </c>
      <c r="I149" s="230"/>
      <c r="J149" s="227"/>
      <c r="K149" s="227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156</v>
      </c>
      <c r="AU149" s="235" t="s">
        <v>82</v>
      </c>
      <c r="AV149" s="13" t="s">
        <v>80</v>
      </c>
      <c r="AW149" s="13" t="s">
        <v>33</v>
      </c>
      <c r="AX149" s="13" t="s">
        <v>72</v>
      </c>
      <c r="AY149" s="235" t="s">
        <v>142</v>
      </c>
    </row>
    <row r="150" s="14" customFormat="1">
      <c r="A150" s="14"/>
      <c r="B150" s="236"/>
      <c r="C150" s="237"/>
      <c r="D150" s="219" t="s">
        <v>156</v>
      </c>
      <c r="E150" s="238" t="s">
        <v>19</v>
      </c>
      <c r="F150" s="239" t="s">
        <v>1079</v>
      </c>
      <c r="G150" s="237"/>
      <c r="H150" s="240">
        <v>27.77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156</v>
      </c>
      <c r="AU150" s="246" t="s">
        <v>82</v>
      </c>
      <c r="AV150" s="14" t="s">
        <v>82</v>
      </c>
      <c r="AW150" s="14" t="s">
        <v>33</v>
      </c>
      <c r="AX150" s="14" t="s">
        <v>72</v>
      </c>
      <c r="AY150" s="246" t="s">
        <v>142</v>
      </c>
    </row>
    <row r="151" s="15" customFormat="1">
      <c r="A151" s="15"/>
      <c r="B151" s="247"/>
      <c r="C151" s="248"/>
      <c r="D151" s="219" t="s">
        <v>156</v>
      </c>
      <c r="E151" s="249" t="s">
        <v>19</v>
      </c>
      <c r="F151" s="250" t="s">
        <v>173</v>
      </c>
      <c r="G151" s="248"/>
      <c r="H151" s="251">
        <v>64.939999999999998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156</v>
      </c>
      <c r="AU151" s="257" t="s">
        <v>82</v>
      </c>
      <c r="AV151" s="15" t="s">
        <v>150</v>
      </c>
      <c r="AW151" s="15" t="s">
        <v>33</v>
      </c>
      <c r="AX151" s="15" t="s">
        <v>80</v>
      </c>
      <c r="AY151" s="257" t="s">
        <v>142</v>
      </c>
    </row>
    <row r="152" s="2" customFormat="1" ht="24.15" customHeight="1">
      <c r="A152" s="40"/>
      <c r="B152" s="41"/>
      <c r="C152" s="206" t="s">
        <v>213</v>
      </c>
      <c r="D152" s="206" t="s">
        <v>145</v>
      </c>
      <c r="E152" s="207" t="s">
        <v>382</v>
      </c>
      <c r="F152" s="208" t="s">
        <v>383</v>
      </c>
      <c r="G152" s="209" t="s">
        <v>201</v>
      </c>
      <c r="H152" s="210">
        <v>20</v>
      </c>
      <c r="I152" s="211"/>
      <c r="J152" s="212">
        <f>ROUND(I152*H152,2)</f>
        <v>0</v>
      </c>
      <c r="K152" s="208" t="s">
        <v>149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0.0060000000000000001</v>
      </c>
      <c r="T152" s="216">
        <f>S152*H152</f>
        <v>0.12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150</v>
      </c>
      <c r="AT152" s="217" t="s">
        <v>145</v>
      </c>
      <c r="AU152" s="217" t="s">
        <v>82</v>
      </c>
      <c r="AY152" s="19" t="s">
        <v>142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150</v>
      </c>
      <c r="BM152" s="217" t="s">
        <v>1093</v>
      </c>
    </row>
    <row r="153" s="2" customFormat="1">
      <c r="A153" s="40"/>
      <c r="B153" s="41"/>
      <c r="C153" s="42"/>
      <c r="D153" s="219" t="s">
        <v>152</v>
      </c>
      <c r="E153" s="42"/>
      <c r="F153" s="220" t="s">
        <v>385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152</v>
      </c>
      <c r="AU153" s="19" t="s">
        <v>82</v>
      </c>
    </row>
    <row r="154" s="2" customFormat="1">
      <c r="A154" s="40"/>
      <c r="B154" s="41"/>
      <c r="C154" s="42"/>
      <c r="D154" s="224" t="s">
        <v>154</v>
      </c>
      <c r="E154" s="42"/>
      <c r="F154" s="225" t="s">
        <v>386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154</v>
      </c>
      <c r="AU154" s="19" t="s">
        <v>82</v>
      </c>
    </row>
    <row r="155" s="13" customFormat="1">
      <c r="A155" s="13"/>
      <c r="B155" s="226"/>
      <c r="C155" s="227"/>
      <c r="D155" s="219" t="s">
        <v>156</v>
      </c>
      <c r="E155" s="228" t="s">
        <v>19</v>
      </c>
      <c r="F155" s="229" t="s">
        <v>278</v>
      </c>
      <c r="G155" s="227"/>
      <c r="H155" s="228" t="s">
        <v>19</v>
      </c>
      <c r="I155" s="230"/>
      <c r="J155" s="227"/>
      <c r="K155" s="227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156</v>
      </c>
      <c r="AU155" s="235" t="s">
        <v>82</v>
      </c>
      <c r="AV155" s="13" t="s">
        <v>80</v>
      </c>
      <c r="AW155" s="13" t="s">
        <v>33</v>
      </c>
      <c r="AX155" s="13" t="s">
        <v>72</v>
      </c>
      <c r="AY155" s="235" t="s">
        <v>142</v>
      </c>
    </row>
    <row r="156" s="14" customFormat="1">
      <c r="A156" s="14"/>
      <c r="B156" s="236"/>
      <c r="C156" s="237"/>
      <c r="D156" s="219" t="s">
        <v>156</v>
      </c>
      <c r="E156" s="238" t="s">
        <v>19</v>
      </c>
      <c r="F156" s="239" t="s">
        <v>302</v>
      </c>
      <c r="G156" s="237"/>
      <c r="H156" s="240">
        <v>20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156</v>
      </c>
      <c r="AU156" s="246" t="s">
        <v>82</v>
      </c>
      <c r="AV156" s="14" t="s">
        <v>82</v>
      </c>
      <c r="AW156" s="14" t="s">
        <v>33</v>
      </c>
      <c r="AX156" s="14" t="s">
        <v>80</v>
      </c>
      <c r="AY156" s="246" t="s">
        <v>142</v>
      </c>
    </row>
    <row r="157" s="2" customFormat="1" ht="24.15" customHeight="1">
      <c r="A157" s="40"/>
      <c r="B157" s="41"/>
      <c r="C157" s="206" t="s">
        <v>220</v>
      </c>
      <c r="D157" s="206" t="s">
        <v>145</v>
      </c>
      <c r="E157" s="207" t="s">
        <v>387</v>
      </c>
      <c r="F157" s="208" t="s">
        <v>388</v>
      </c>
      <c r="G157" s="209" t="s">
        <v>201</v>
      </c>
      <c r="H157" s="210">
        <v>10</v>
      </c>
      <c r="I157" s="211"/>
      <c r="J157" s="212">
        <f>ROUND(I157*H157,2)</f>
        <v>0</v>
      </c>
      <c r="K157" s="208" t="s">
        <v>149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0.0089999999999999993</v>
      </c>
      <c r="T157" s="216">
        <f>S157*H157</f>
        <v>0.089999999999999997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150</v>
      </c>
      <c r="AT157" s="217" t="s">
        <v>145</v>
      </c>
      <c r="AU157" s="217" t="s">
        <v>82</v>
      </c>
      <c r="AY157" s="19" t="s">
        <v>142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150</v>
      </c>
      <c r="BM157" s="217" t="s">
        <v>1094</v>
      </c>
    </row>
    <row r="158" s="2" customFormat="1">
      <c r="A158" s="40"/>
      <c r="B158" s="41"/>
      <c r="C158" s="42"/>
      <c r="D158" s="219" t="s">
        <v>152</v>
      </c>
      <c r="E158" s="42"/>
      <c r="F158" s="220" t="s">
        <v>390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152</v>
      </c>
      <c r="AU158" s="19" t="s">
        <v>82</v>
      </c>
    </row>
    <row r="159" s="2" customFormat="1">
      <c r="A159" s="40"/>
      <c r="B159" s="41"/>
      <c r="C159" s="42"/>
      <c r="D159" s="224" t="s">
        <v>154</v>
      </c>
      <c r="E159" s="42"/>
      <c r="F159" s="225" t="s">
        <v>391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154</v>
      </c>
      <c r="AU159" s="19" t="s">
        <v>82</v>
      </c>
    </row>
    <row r="160" s="13" customFormat="1">
      <c r="A160" s="13"/>
      <c r="B160" s="226"/>
      <c r="C160" s="227"/>
      <c r="D160" s="219" t="s">
        <v>156</v>
      </c>
      <c r="E160" s="228" t="s">
        <v>19</v>
      </c>
      <c r="F160" s="229" t="s">
        <v>280</v>
      </c>
      <c r="G160" s="227"/>
      <c r="H160" s="228" t="s">
        <v>19</v>
      </c>
      <c r="I160" s="230"/>
      <c r="J160" s="227"/>
      <c r="K160" s="227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156</v>
      </c>
      <c r="AU160" s="235" t="s">
        <v>82</v>
      </c>
      <c r="AV160" s="13" t="s">
        <v>80</v>
      </c>
      <c r="AW160" s="13" t="s">
        <v>33</v>
      </c>
      <c r="AX160" s="13" t="s">
        <v>72</v>
      </c>
      <c r="AY160" s="235" t="s">
        <v>142</v>
      </c>
    </row>
    <row r="161" s="14" customFormat="1">
      <c r="A161" s="14"/>
      <c r="B161" s="236"/>
      <c r="C161" s="237"/>
      <c r="D161" s="219" t="s">
        <v>156</v>
      </c>
      <c r="E161" s="238" t="s">
        <v>19</v>
      </c>
      <c r="F161" s="239" t="s">
        <v>220</v>
      </c>
      <c r="G161" s="237"/>
      <c r="H161" s="240">
        <v>10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156</v>
      </c>
      <c r="AU161" s="246" t="s">
        <v>82</v>
      </c>
      <c r="AV161" s="14" t="s">
        <v>82</v>
      </c>
      <c r="AW161" s="14" t="s">
        <v>33</v>
      </c>
      <c r="AX161" s="14" t="s">
        <v>80</v>
      </c>
      <c r="AY161" s="246" t="s">
        <v>142</v>
      </c>
    </row>
    <row r="162" s="2" customFormat="1" ht="24.15" customHeight="1">
      <c r="A162" s="40"/>
      <c r="B162" s="41"/>
      <c r="C162" s="206" t="s">
        <v>226</v>
      </c>
      <c r="D162" s="206" t="s">
        <v>145</v>
      </c>
      <c r="E162" s="207" t="s">
        <v>413</v>
      </c>
      <c r="F162" s="208" t="s">
        <v>414</v>
      </c>
      <c r="G162" s="209" t="s">
        <v>191</v>
      </c>
      <c r="H162" s="210">
        <v>137.09999999999999</v>
      </c>
      <c r="I162" s="211"/>
      <c r="J162" s="212">
        <f>ROUND(I162*H162,2)</f>
        <v>0</v>
      </c>
      <c r="K162" s="208" t="s">
        <v>149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0.0047800000000000004</v>
      </c>
      <c r="T162" s="216">
        <f>S162*H162</f>
        <v>0.65533799999999998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150</v>
      </c>
      <c r="AT162" s="217" t="s">
        <v>145</v>
      </c>
      <c r="AU162" s="217" t="s">
        <v>82</v>
      </c>
      <c r="AY162" s="19" t="s">
        <v>142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150</v>
      </c>
      <c r="BM162" s="217" t="s">
        <v>1095</v>
      </c>
    </row>
    <row r="163" s="2" customFormat="1">
      <c r="A163" s="40"/>
      <c r="B163" s="41"/>
      <c r="C163" s="42"/>
      <c r="D163" s="219" t="s">
        <v>152</v>
      </c>
      <c r="E163" s="42"/>
      <c r="F163" s="220" t="s">
        <v>416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152</v>
      </c>
      <c r="AU163" s="19" t="s">
        <v>82</v>
      </c>
    </row>
    <row r="164" s="2" customFormat="1">
      <c r="A164" s="40"/>
      <c r="B164" s="41"/>
      <c r="C164" s="42"/>
      <c r="D164" s="224" t="s">
        <v>154</v>
      </c>
      <c r="E164" s="42"/>
      <c r="F164" s="225" t="s">
        <v>417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154</v>
      </c>
      <c r="AU164" s="19" t="s">
        <v>82</v>
      </c>
    </row>
    <row r="165" s="13" customFormat="1">
      <c r="A165" s="13"/>
      <c r="B165" s="226"/>
      <c r="C165" s="227"/>
      <c r="D165" s="219" t="s">
        <v>156</v>
      </c>
      <c r="E165" s="228" t="s">
        <v>19</v>
      </c>
      <c r="F165" s="229" t="s">
        <v>195</v>
      </c>
      <c r="G165" s="227"/>
      <c r="H165" s="228" t="s">
        <v>19</v>
      </c>
      <c r="I165" s="230"/>
      <c r="J165" s="227"/>
      <c r="K165" s="227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156</v>
      </c>
      <c r="AU165" s="235" t="s">
        <v>82</v>
      </c>
      <c r="AV165" s="13" t="s">
        <v>80</v>
      </c>
      <c r="AW165" s="13" t="s">
        <v>33</v>
      </c>
      <c r="AX165" s="13" t="s">
        <v>72</v>
      </c>
      <c r="AY165" s="235" t="s">
        <v>142</v>
      </c>
    </row>
    <row r="166" s="14" customFormat="1">
      <c r="A166" s="14"/>
      <c r="B166" s="236"/>
      <c r="C166" s="237"/>
      <c r="D166" s="219" t="s">
        <v>156</v>
      </c>
      <c r="E166" s="238" t="s">
        <v>19</v>
      </c>
      <c r="F166" s="239" t="s">
        <v>1096</v>
      </c>
      <c r="G166" s="237"/>
      <c r="H166" s="240">
        <v>72.900000000000006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156</v>
      </c>
      <c r="AU166" s="246" t="s">
        <v>82</v>
      </c>
      <c r="AV166" s="14" t="s">
        <v>82</v>
      </c>
      <c r="AW166" s="14" t="s">
        <v>33</v>
      </c>
      <c r="AX166" s="14" t="s">
        <v>72</v>
      </c>
      <c r="AY166" s="246" t="s">
        <v>142</v>
      </c>
    </row>
    <row r="167" s="13" customFormat="1">
      <c r="A167" s="13"/>
      <c r="B167" s="226"/>
      <c r="C167" s="227"/>
      <c r="D167" s="219" t="s">
        <v>156</v>
      </c>
      <c r="E167" s="228" t="s">
        <v>19</v>
      </c>
      <c r="F167" s="229" t="s">
        <v>1078</v>
      </c>
      <c r="G167" s="227"/>
      <c r="H167" s="228" t="s">
        <v>19</v>
      </c>
      <c r="I167" s="230"/>
      <c r="J167" s="227"/>
      <c r="K167" s="227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156</v>
      </c>
      <c r="AU167" s="235" t="s">
        <v>82</v>
      </c>
      <c r="AV167" s="13" t="s">
        <v>80</v>
      </c>
      <c r="AW167" s="13" t="s">
        <v>33</v>
      </c>
      <c r="AX167" s="13" t="s">
        <v>72</v>
      </c>
      <c r="AY167" s="235" t="s">
        <v>142</v>
      </c>
    </row>
    <row r="168" s="14" customFormat="1">
      <c r="A168" s="14"/>
      <c r="B168" s="236"/>
      <c r="C168" s="237"/>
      <c r="D168" s="219" t="s">
        <v>156</v>
      </c>
      <c r="E168" s="238" t="s">
        <v>19</v>
      </c>
      <c r="F168" s="239" t="s">
        <v>1097</v>
      </c>
      <c r="G168" s="237"/>
      <c r="H168" s="240">
        <v>64.200000000000003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156</v>
      </c>
      <c r="AU168" s="246" t="s">
        <v>82</v>
      </c>
      <c r="AV168" s="14" t="s">
        <v>82</v>
      </c>
      <c r="AW168" s="14" t="s">
        <v>33</v>
      </c>
      <c r="AX168" s="14" t="s">
        <v>72</v>
      </c>
      <c r="AY168" s="246" t="s">
        <v>142</v>
      </c>
    </row>
    <row r="169" s="15" customFormat="1">
      <c r="A169" s="15"/>
      <c r="B169" s="247"/>
      <c r="C169" s="248"/>
      <c r="D169" s="219" t="s">
        <v>156</v>
      </c>
      <c r="E169" s="249" t="s">
        <v>19</v>
      </c>
      <c r="F169" s="250" t="s">
        <v>173</v>
      </c>
      <c r="G169" s="248"/>
      <c r="H169" s="251">
        <v>137.10000000000002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7" t="s">
        <v>156</v>
      </c>
      <c r="AU169" s="257" t="s">
        <v>82</v>
      </c>
      <c r="AV169" s="15" t="s">
        <v>150</v>
      </c>
      <c r="AW169" s="15" t="s">
        <v>33</v>
      </c>
      <c r="AX169" s="15" t="s">
        <v>80</v>
      </c>
      <c r="AY169" s="257" t="s">
        <v>142</v>
      </c>
    </row>
    <row r="170" s="12" customFormat="1" ht="22.8" customHeight="1">
      <c r="A170" s="12"/>
      <c r="B170" s="190"/>
      <c r="C170" s="191"/>
      <c r="D170" s="192" t="s">
        <v>71</v>
      </c>
      <c r="E170" s="204" t="s">
        <v>418</v>
      </c>
      <c r="F170" s="204" t="s">
        <v>419</v>
      </c>
      <c r="G170" s="191"/>
      <c r="H170" s="191"/>
      <c r="I170" s="194"/>
      <c r="J170" s="205">
        <f>BK170</f>
        <v>0</v>
      </c>
      <c r="K170" s="191"/>
      <c r="L170" s="196"/>
      <c r="M170" s="197"/>
      <c r="N170" s="198"/>
      <c r="O170" s="198"/>
      <c r="P170" s="199">
        <f>SUM(P171:P183)</f>
        <v>0</v>
      </c>
      <c r="Q170" s="198"/>
      <c r="R170" s="199">
        <f>SUM(R171:R183)</f>
        <v>0</v>
      </c>
      <c r="S170" s="198"/>
      <c r="T170" s="200">
        <f>SUM(T171:T183)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1" t="s">
        <v>80</v>
      </c>
      <c r="AT170" s="202" t="s">
        <v>71</v>
      </c>
      <c r="AU170" s="202" t="s">
        <v>80</v>
      </c>
      <c r="AY170" s="201" t="s">
        <v>142</v>
      </c>
      <c r="BK170" s="203">
        <f>SUM(BK171:BK183)</f>
        <v>0</v>
      </c>
    </row>
    <row r="171" s="2" customFormat="1" ht="24.15" customHeight="1">
      <c r="A171" s="40"/>
      <c r="B171" s="41"/>
      <c r="C171" s="206" t="s">
        <v>234</v>
      </c>
      <c r="D171" s="206" t="s">
        <v>145</v>
      </c>
      <c r="E171" s="207" t="s">
        <v>421</v>
      </c>
      <c r="F171" s="208" t="s">
        <v>422</v>
      </c>
      <c r="G171" s="209" t="s">
        <v>167</v>
      </c>
      <c r="H171" s="210">
        <v>10.872</v>
      </c>
      <c r="I171" s="211"/>
      <c r="J171" s="212">
        <f>ROUND(I171*H171,2)</f>
        <v>0</v>
      </c>
      <c r="K171" s="208" t="s">
        <v>149</v>
      </c>
      <c r="L171" s="46"/>
      <c r="M171" s="213" t="s">
        <v>19</v>
      </c>
      <c r="N171" s="214" t="s">
        <v>43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150</v>
      </c>
      <c r="AT171" s="217" t="s">
        <v>145</v>
      </c>
      <c r="AU171" s="217" t="s">
        <v>82</v>
      </c>
      <c r="AY171" s="19" t="s">
        <v>142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80</v>
      </c>
      <c r="BK171" s="218">
        <f>ROUND(I171*H171,2)</f>
        <v>0</v>
      </c>
      <c r="BL171" s="19" t="s">
        <v>150</v>
      </c>
      <c r="BM171" s="217" t="s">
        <v>1098</v>
      </c>
    </row>
    <row r="172" s="2" customFormat="1">
      <c r="A172" s="40"/>
      <c r="B172" s="41"/>
      <c r="C172" s="42"/>
      <c r="D172" s="219" t="s">
        <v>152</v>
      </c>
      <c r="E172" s="42"/>
      <c r="F172" s="220" t="s">
        <v>424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152</v>
      </c>
      <c r="AU172" s="19" t="s">
        <v>82</v>
      </c>
    </row>
    <row r="173" s="2" customFormat="1">
      <c r="A173" s="40"/>
      <c r="B173" s="41"/>
      <c r="C173" s="42"/>
      <c r="D173" s="224" t="s">
        <v>154</v>
      </c>
      <c r="E173" s="42"/>
      <c r="F173" s="225" t="s">
        <v>425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154</v>
      </c>
      <c r="AU173" s="19" t="s">
        <v>82</v>
      </c>
    </row>
    <row r="174" s="2" customFormat="1" ht="24.15" customHeight="1">
      <c r="A174" s="40"/>
      <c r="B174" s="41"/>
      <c r="C174" s="206" t="s">
        <v>247</v>
      </c>
      <c r="D174" s="206" t="s">
        <v>145</v>
      </c>
      <c r="E174" s="207" t="s">
        <v>427</v>
      </c>
      <c r="F174" s="208" t="s">
        <v>428</v>
      </c>
      <c r="G174" s="209" t="s">
        <v>167</v>
      </c>
      <c r="H174" s="210">
        <v>10.872</v>
      </c>
      <c r="I174" s="211"/>
      <c r="J174" s="212">
        <f>ROUND(I174*H174,2)</f>
        <v>0</v>
      </c>
      <c r="K174" s="208" t="s">
        <v>149</v>
      </c>
      <c r="L174" s="46"/>
      <c r="M174" s="213" t="s">
        <v>19</v>
      </c>
      <c r="N174" s="214" t="s">
        <v>43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150</v>
      </c>
      <c r="AT174" s="217" t="s">
        <v>145</v>
      </c>
      <c r="AU174" s="217" t="s">
        <v>82</v>
      </c>
      <c r="AY174" s="19" t="s">
        <v>142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80</v>
      </c>
      <c r="BK174" s="218">
        <f>ROUND(I174*H174,2)</f>
        <v>0</v>
      </c>
      <c r="BL174" s="19" t="s">
        <v>150</v>
      </c>
      <c r="BM174" s="217" t="s">
        <v>1099</v>
      </c>
    </row>
    <row r="175" s="2" customFormat="1">
      <c r="A175" s="40"/>
      <c r="B175" s="41"/>
      <c r="C175" s="42"/>
      <c r="D175" s="219" t="s">
        <v>152</v>
      </c>
      <c r="E175" s="42"/>
      <c r="F175" s="220" t="s">
        <v>430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152</v>
      </c>
      <c r="AU175" s="19" t="s">
        <v>82</v>
      </c>
    </row>
    <row r="176" s="2" customFormat="1">
      <c r="A176" s="40"/>
      <c r="B176" s="41"/>
      <c r="C176" s="42"/>
      <c r="D176" s="224" t="s">
        <v>154</v>
      </c>
      <c r="E176" s="42"/>
      <c r="F176" s="225" t="s">
        <v>431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154</v>
      </c>
      <c r="AU176" s="19" t="s">
        <v>82</v>
      </c>
    </row>
    <row r="177" s="2" customFormat="1" ht="24.15" customHeight="1">
      <c r="A177" s="40"/>
      <c r="B177" s="41"/>
      <c r="C177" s="206" t="s">
        <v>254</v>
      </c>
      <c r="D177" s="206" t="s">
        <v>145</v>
      </c>
      <c r="E177" s="207" t="s">
        <v>433</v>
      </c>
      <c r="F177" s="208" t="s">
        <v>434</v>
      </c>
      <c r="G177" s="209" t="s">
        <v>167</v>
      </c>
      <c r="H177" s="210">
        <v>152.208</v>
      </c>
      <c r="I177" s="211"/>
      <c r="J177" s="212">
        <f>ROUND(I177*H177,2)</f>
        <v>0</v>
      </c>
      <c r="K177" s="208" t="s">
        <v>149</v>
      </c>
      <c r="L177" s="46"/>
      <c r="M177" s="213" t="s">
        <v>19</v>
      </c>
      <c r="N177" s="214" t="s">
        <v>43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150</v>
      </c>
      <c r="AT177" s="217" t="s">
        <v>145</v>
      </c>
      <c r="AU177" s="217" t="s">
        <v>82</v>
      </c>
      <c r="AY177" s="19" t="s">
        <v>142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150</v>
      </c>
      <c r="BM177" s="217" t="s">
        <v>1100</v>
      </c>
    </row>
    <row r="178" s="2" customFormat="1">
      <c r="A178" s="40"/>
      <c r="B178" s="41"/>
      <c r="C178" s="42"/>
      <c r="D178" s="219" t="s">
        <v>152</v>
      </c>
      <c r="E178" s="42"/>
      <c r="F178" s="220" t="s">
        <v>436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152</v>
      </c>
      <c r="AU178" s="19" t="s">
        <v>82</v>
      </c>
    </row>
    <row r="179" s="2" customFormat="1">
      <c r="A179" s="40"/>
      <c r="B179" s="41"/>
      <c r="C179" s="42"/>
      <c r="D179" s="224" t="s">
        <v>154</v>
      </c>
      <c r="E179" s="42"/>
      <c r="F179" s="225" t="s">
        <v>437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154</v>
      </c>
      <c r="AU179" s="19" t="s">
        <v>82</v>
      </c>
    </row>
    <row r="180" s="14" customFormat="1">
      <c r="A180" s="14"/>
      <c r="B180" s="236"/>
      <c r="C180" s="237"/>
      <c r="D180" s="219" t="s">
        <v>156</v>
      </c>
      <c r="E180" s="238" t="s">
        <v>19</v>
      </c>
      <c r="F180" s="239" t="s">
        <v>1101</v>
      </c>
      <c r="G180" s="237"/>
      <c r="H180" s="240">
        <v>152.208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156</v>
      </c>
      <c r="AU180" s="246" t="s">
        <v>82</v>
      </c>
      <c r="AV180" s="14" t="s">
        <v>82</v>
      </c>
      <c r="AW180" s="14" t="s">
        <v>33</v>
      </c>
      <c r="AX180" s="14" t="s">
        <v>80</v>
      </c>
      <c r="AY180" s="246" t="s">
        <v>142</v>
      </c>
    </row>
    <row r="181" s="2" customFormat="1" ht="44.25" customHeight="1">
      <c r="A181" s="40"/>
      <c r="B181" s="41"/>
      <c r="C181" s="206" t="s">
        <v>8</v>
      </c>
      <c r="D181" s="206" t="s">
        <v>145</v>
      </c>
      <c r="E181" s="207" t="s">
        <v>440</v>
      </c>
      <c r="F181" s="208" t="s">
        <v>441</v>
      </c>
      <c r="G181" s="209" t="s">
        <v>167</v>
      </c>
      <c r="H181" s="210">
        <v>10.872</v>
      </c>
      <c r="I181" s="211"/>
      <c r="J181" s="212">
        <f>ROUND(I181*H181,2)</f>
        <v>0</v>
      </c>
      <c r="K181" s="208" t="s">
        <v>149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150</v>
      </c>
      <c r="AT181" s="217" t="s">
        <v>145</v>
      </c>
      <c r="AU181" s="217" t="s">
        <v>82</v>
      </c>
      <c r="AY181" s="19" t="s">
        <v>142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150</v>
      </c>
      <c r="BM181" s="217" t="s">
        <v>1102</v>
      </c>
    </row>
    <row r="182" s="2" customFormat="1">
      <c r="A182" s="40"/>
      <c r="B182" s="41"/>
      <c r="C182" s="42"/>
      <c r="D182" s="219" t="s">
        <v>152</v>
      </c>
      <c r="E182" s="42"/>
      <c r="F182" s="220" t="s">
        <v>443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152</v>
      </c>
      <c r="AU182" s="19" t="s">
        <v>82</v>
      </c>
    </row>
    <row r="183" s="2" customFormat="1">
      <c r="A183" s="40"/>
      <c r="B183" s="41"/>
      <c r="C183" s="42"/>
      <c r="D183" s="224" t="s">
        <v>154</v>
      </c>
      <c r="E183" s="42"/>
      <c r="F183" s="225" t="s">
        <v>444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154</v>
      </c>
      <c r="AU183" s="19" t="s">
        <v>82</v>
      </c>
    </row>
    <row r="184" s="12" customFormat="1" ht="22.8" customHeight="1">
      <c r="A184" s="12"/>
      <c r="B184" s="190"/>
      <c r="C184" s="191"/>
      <c r="D184" s="192" t="s">
        <v>71</v>
      </c>
      <c r="E184" s="204" t="s">
        <v>445</v>
      </c>
      <c r="F184" s="204" t="s">
        <v>446</v>
      </c>
      <c r="G184" s="191"/>
      <c r="H184" s="191"/>
      <c r="I184" s="194"/>
      <c r="J184" s="205">
        <f>BK184</f>
        <v>0</v>
      </c>
      <c r="K184" s="191"/>
      <c r="L184" s="196"/>
      <c r="M184" s="197"/>
      <c r="N184" s="198"/>
      <c r="O184" s="198"/>
      <c r="P184" s="199">
        <f>SUM(P185:P187)</f>
        <v>0</v>
      </c>
      <c r="Q184" s="198"/>
      <c r="R184" s="199">
        <f>SUM(R185:R187)</f>
        <v>0</v>
      </c>
      <c r="S184" s="198"/>
      <c r="T184" s="200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1" t="s">
        <v>80</v>
      </c>
      <c r="AT184" s="202" t="s">
        <v>71</v>
      </c>
      <c r="AU184" s="202" t="s">
        <v>80</v>
      </c>
      <c r="AY184" s="201" t="s">
        <v>142</v>
      </c>
      <c r="BK184" s="203">
        <f>SUM(BK185:BK187)</f>
        <v>0</v>
      </c>
    </row>
    <row r="185" s="2" customFormat="1" ht="21.75" customHeight="1">
      <c r="A185" s="40"/>
      <c r="B185" s="41"/>
      <c r="C185" s="206" t="s">
        <v>272</v>
      </c>
      <c r="D185" s="206" t="s">
        <v>145</v>
      </c>
      <c r="E185" s="207" t="s">
        <v>448</v>
      </c>
      <c r="F185" s="208" t="s">
        <v>449</v>
      </c>
      <c r="G185" s="209" t="s">
        <v>167</v>
      </c>
      <c r="H185" s="210">
        <v>8.7829999999999995</v>
      </c>
      <c r="I185" s="211"/>
      <c r="J185" s="212">
        <f>ROUND(I185*H185,2)</f>
        <v>0</v>
      </c>
      <c r="K185" s="208" t="s">
        <v>149</v>
      </c>
      <c r="L185" s="46"/>
      <c r="M185" s="213" t="s">
        <v>19</v>
      </c>
      <c r="N185" s="214" t="s">
        <v>43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150</v>
      </c>
      <c r="AT185" s="217" t="s">
        <v>145</v>
      </c>
      <c r="AU185" s="217" t="s">
        <v>82</v>
      </c>
      <c r="AY185" s="19" t="s">
        <v>142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80</v>
      </c>
      <c r="BK185" s="218">
        <f>ROUND(I185*H185,2)</f>
        <v>0</v>
      </c>
      <c r="BL185" s="19" t="s">
        <v>150</v>
      </c>
      <c r="BM185" s="217" t="s">
        <v>1103</v>
      </c>
    </row>
    <row r="186" s="2" customFormat="1">
      <c r="A186" s="40"/>
      <c r="B186" s="41"/>
      <c r="C186" s="42"/>
      <c r="D186" s="219" t="s">
        <v>152</v>
      </c>
      <c r="E186" s="42"/>
      <c r="F186" s="220" t="s">
        <v>451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152</v>
      </c>
      <c r="AU186" s="19" t="s">
        <v>82</v>
      </c>
    </row>
    <row r="187" s="2" customFormat="1">
      <c r="A187" s="40"/>
      <c r="B187" s="41"/>
      <c r="C187" s="42"/>
      <c r="D187" s="224" t="s">
        <v>154</v>
      </c>
      <c r="E187" s="42"/>
      <c r="F187" s="225" t="s">
        <v>452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154</v>
      </c>
      <c r="AU187" s="19" t="s">
        <v>82</v>
      </c>
    </row>
    <row r="188" s="12" customFormat="1" ht="25.92" customHeight="1">
      <c r="A188" s="12"/>
      <c r="B188" s="190"/>
      <c r="C188" s="191"/>
      <c r="D188" s="192" t="s">
        <v>71</v>
      </c>
      <c r="E188" s="193" t="s">
        <v>453</v>
      </c>
      <c r="F188" s="193" t="s">
        <v>454</v>
      </c>
      <c r="G188" s="191"/>
      <c r="H188" s="191"/>
      <c r="I188" s="194"/>
      <c r="J188" s="195">
        <f>BK188</f>
        <v>0</v>
      </c>
      <c r="K188" s="191"/>
      <c r="L188" s="196"/>
      <c r="M188" s="197"/>
      <c r="N188" s="198"/>
      <c r="O188" s="198"/>
      <c r="P188" s="199">
        <f>P189+P201+P214+P230+P262+P281+P305+P311+P317+P343+P376</f>
        <v>0</v>
      </c>
      <c r="Q188" s="198"/>
      <c r="R188" s="199">
        <f>R189+R201+R214+R230+R262+R281+R305+R311+R317+R343+R376</f>
        <v>2.28010248</v>
      </c>
      <c r="S188" s="198"/>
      <c r="T188" s="200">
        <f>T189+T201+T214+T230+T262+T281+T305+T311+T317+T343+T376</f>
        <v>4.1636248999999994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1" t="s">
        <v>82</v>
      </c>
      <c r="AT188" s="202" t="s">
        <v>71</v>
      </c>
      <c r="AU188" s="202" t="s">
        <v>72</v>
      </c>
      <c r="AY188" s="201" t="s">
        <v>142</v>
      </c>
      <c r="BK188" s="203">
        <f>BK189+BK201+BK214+BK230+BK262+BK281+BK305+BK311+BK317+BK343+BK376</f>
        <v>0</v>
      </c>
    </row>
    <row r="189" s="12" customFormat="1" ht="22.8" customHeight="1">
      <c r="A189" s="12"/>
      <c r="B189" s="190"/>
      <c r="C189" s="191"/>
      <c r="D189" s="192" t="s">
        <v>71</v>
      </c>
      <c r="E189" s="204" t="s">
        <v>465</v>
      </c>
      <c r="F189" s="204" t="s">
        <v>466</v>
      </c>
      <c r="G189" s="191"/>
      <c r="H189" s="191"/>
      <c r="I189" s="194"/>
      <c r="J189" s="205">
        <f>BK189</f>
        <v>0</v>
      </c>
      <c r="K189" s="191"/>
      <c r="L189" s="196"/>
      <c r="M189" s="197"/>
      <c r="N189" s="198"/>
      <c r="O189" s="198"/>
      <c r="P189" s="199">
        <f>SUM(P190:P200)</f>
        <v>0</v>
      </c>
      <c r="Q189" s="198"/>
      <c r="R189" s="199">
        <f>SUM(R190:R200)</f>
        <v>0.32486660000000006</v>
      </c>
      <c r="S189" s="198"/>
      <c r="T189" s="200">
        <f>SUM(T190:T200)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1" t="s">
        <v>82</v>
      </c>
      <c r="AT189" s="202" t="s">
        <v>71</v>
      </c>
      <c r="AU189" s="202" t="s">
        <v>80</v>
      </c>
      <c r="AY189" s="201" t="s">
        <v>142</v>
      </c>
      <c r="BK189" s="203">
        <f>SUM(BK190:BK200)</f>
        <v>0</v>
      </c>
    </row>
    <row r="190" s="2" customFormat="1" ht="24.15" customHeight="1">
      <c r="A190" s="40"/>
      <c r="B190" s="41"/>
      <c r="C190" s="206" t="s">
        <v>282</v>
      </c>
      <c r="D190" s="206" t="s">
        <v>145</v>
      </c>
      <c r="E190" s="207" t="s">
        <v>1104</v>
      </c>
      <c r="F190" s="208" t="s">
        <v>1105</v>
      </c>
      <c r="G190" s="209" t="s">
        <v>191</v>
      </c>
      <c r="H190" s="210">
        <v>37.170000000000002</v>
      </c>
      <c r="I190" s="211"/>
      <c r="J190" s="212">
        <f>ROUND(I190*H190,2)</f>
        <v>0</v>
      </c>
      <c r="K190" s="208" t="s">
        <v>149</v>
      </c>
      <c r="L190" s="46"/>
      <c r="M190" s="213" t="s">
        <v>19</v>
      </c>
      <c r="N190" s="214" t="s">
        <v>43</v>
      </c>
      <c r="O190" s="86"/>
      <c r="P190" s="215">
        <f>O190*H190</f>
        <v>0</v>
      </c>
      <c r="Q190" s="215">
        <v>0.0070600000000000003</v>
      </c>
      <c r="R190" s="215">
        <f>Q190*H190</f>
        <v>0.26242020000000005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272</v>
      </c>
      <c r="AT190" s="217" t="s">
        <v>145</v>
      </c>
      <c r="AU190" s="217" t="s">
        <v>82</v>
      </c>
      <c r="AY190" s="19" t="s">
        <v>142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80</v>
      </c>
      <c r="BK190" s="218">
        <f>ROUND(I190*H190,2)</f>
        <v>0</v>
      </c>
      <c r="BL190" s="19" t="s">
        <v>272</v>
      </c>
      <c r="BM190" s="217" t="s">
        <v>1106</v>
      </c>
    </row>
    <row r="191" s="2" customFormat="1">
      <c r="A191" s="40"/>
      <c r="B191" s="41"/>
      <c r="C191" s="42"/>
      <c r="D191" s="219" t="s">
        <v>152</v>
      </c>
      <c r="E191" s="42"/>
      <c r="F191" s="220" t="s">
        <v>1107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152</v>
      </c>
      <c r="AU191" s="19" t="s">
        <v>82</v>
      </c>
    </row>
    <row r="192" s="2" customFormat="1">
      <c r="A192" s="40"/>
      <c r="B192" s="41"/>
      <c r="C192" s="42"/>
      <c r="D192" s="224" t="s">
        <v>154</v>
      </c>
      <c r="E192" s="42"/>
      <c r="F192" s="225" t="s">
        <v>1108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154</v>
      </c>
      <c r="AU192" s="19" t="s">
        <v>82</v>
      </c>
    </row>
    <row r="193" s="13" customFormat="1">
      <c r="A193" s="13"/>
      <c r="B193" s="226"/>
      <c r="C193" s="227"/>
      <c r="D193" s="219" t="s">
        <v>156</v>
      </c>
      <c r="E193" s="228" t="s">
        <v>19</v>
      </c>
      <c r="F193" s="229" t="s">
        <v>195</v>
      </c>
      <c r="G193" s="227"/>
      <c r="H193" s="228" t="s">
        <v>19</v>
      </c>
      <c r="I193" s="230"/>
      <c r="J193" s="227"/>
      <c r="K193" s="227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156</v>
      </c>
      <c r="AU193" s="235" t="s">
        <v>82</v>
      </c>
      <c r="AV193" s="13" t="s">
        <v>80</v>
      </c>
      <c r="AW193" s="13" t="s">
        <v>33</v>
      </c>
      <c r="AX193" s="13" t="s">
        <v>72</v>
      </c>
      <c r="AY193" s="235" t="s">
        <v>142</v>
      </c>
    </row>
    <row r="194" s="14" customFormat="1">
      <c r="A194" s="14"/>
      <c r="B194" s="236"/>
      <c r="C194" s="237"/>
      <c r="D194" s="219" t="s">
        <v>156</v>
      </c>
      <c r="E194" s="238" t="s">
        <v>19</v>
      </c>
      <c r="F194" s="239" t="s">
        <v>1077</v>
      </c>
      <c r="G194" s="237"/>
      <c r="H194" s="240">
        <v>37.170000000000002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156</v>
      </c>
      <c r="AU194" s="246" t="s">
        <v>82</v>
      </c>
      <c r="AV194" s="14" t="s">
        <v>82</v>
      </c>
      <c r="AW194" s="14" t="s">
        <v>33</v>
      </c>
      <c r="AX194" s="14" t="s">
        <v>80</v>
      </c>
      <c r="AY194" s="246" t="s">
        <v>142</v>
      </c>
    </row>
    <row r="195" s="2" customFormat="1" ht="37.8" customHeight="1">
      <c r="A195" s="40"/>
      <c r="B195" s="41"/>
      <c r="C195" s="258" t="s">
        <v>289</v>
      </c>
      <c r="D195" s="258" t="s">
        <v>174</v>
      </c>
      <c r="E195" s="259" t="s">
        <v>1109</v>
      </c>
      <c r="F195" s="260" t="s">
        <v>1110</v>
      </c>
      <c r="G195" s="261" t="s">
        <v>191</v>
      </c>
      <c r="H195" s="262">
        <v>39.029000000000003</v>
      </c>
      <c r="I195" s="263"/>
      <c r="J195" s="264">
        <f>ROUND(I195*H195,2)</f>
        <v>0</v>
      </c>
      <c r="K195" s="260" t="s">
        <v>149</v>
      </c>
      <c r="L195" s="265"/>
      <c r="M195" s="266" t="s">
        <v>19</v>
      </c>
      <c r="N195" s="267" t="s">
        <v>43</v>
      </c>
      <c r="O195" s="86"/>
      <c r="P195" s="215">
        <f>O195*H195</f>
        <v>0</v>
      </c>
      <c r="Q195" s="215">
        <v>0.0016000000000000001</v>
      </c>
      <c r="R195" s="215">
        <f>Q195*H195</f>
        <v>0.062446400000000006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83</v>
      </c>
      <c r="AT195" s="217" t="s">
        <v>174</v>
      </c>
      <c r="AU195" s="217" t="s">
        <v>82</v>
      </c>
      <c r="AY195" s="19" t="s">
        <v>142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80</v>
      </c>
      <c r="BK195" s="218">
        <f>ROUND(I195*H195,2)</f>
        <v>0</v>
      </c>
      <c r="BL195" s="19" t="s">
        <v>272</v>
      </c>
      <c r="BM195" s="217" t="s">
        <v>1111</v>
      </c>
    </row>
    <row r="196" s="2" customFormat="1">
      <c r="A196" s="40"/>
      <c r="B196" s="41"/>
      <c r="C196" s="42"/>
      <c r="D196" s="219" t="s">
        <v>152</v>
      </c>
      <c r="E196" s="42"/>
      <c r="F196" s="220" t="s">
        <v>1110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152</v>
      </c>
      <c r="AU196" s="19" t="s">
        <v>82</v>
      </c>
    </row>
    <row r="197" s="14" customFormat="1">
      <c r="A197" s="14"/>
      <c r="B197" s="236"/>
      <c r="C197" s="237"/>
      <c r="D197" s="219" t="s">
        <v>156</v>
      </c>
      <c r="E197" s="238" t="s">
        <v>19</v>
      </c>
      <c r="F197" s="239" t="s">
        <v>1112</v>
      </c>
      <c r="G197" s="237"/>
      <c r="H197" s="240">
        <v>39.029000000000003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156</v>
      </c>
      <c r="AU197" s="246" t="s">
        <v>82</v>
      </c>
      <c r="AV197" s="14" t="s">
        <v>82</v>
      </c>
      <c r="AW197" s="14" t="s">
        <v>33</v>
      </c>
      <c r="AX197" s="14" t="s">
        <v>80</v>
      </c>
      <c r="AY197" s="246" t="s">
        <v>142</v>
      </c>
    </row>
    <row r="198" s="2" customFormat="1" ht="24.15" customHeight="1">
      <c r="A198" s="40"/>
      <c r="B198" s="41"/>
      <c r="C198" s="206" t="s">
        <v>296</v>
      </c>
      <c r="D198" s="206" t="s">
        <v>145</v>
      </c>
      <c r="E198" s="207" t="s">
        <v>1113</v>
      </c>
      <c r="F198" s="208" t="s">
        <v>1114</v>
      </c>
      <c r="G198" s="209" t="s">
        <v>167</v>
      </c>
      <c r="H198" s="210">
        <v>0.095000000000000001</v>
      </c>
      <c r="I198" s="211"/>
      <c r="J198" s="212">
        <f>ROUND(I198*H198,2)</f>
        <v>0</v>
      </c>
      <c r="K198" s="208" t="s">
        <v>149</v>
      </c>
      <c r="L198" s="46"/>
      <c r="M198" s="213" t="s">
        <v>19</v>
      </c>
      <c r="N198" s="214" t="s">
        <v>43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272</v>
      </c>
      <c r="AT198" s="217" t="s">
        <v>145</v>
      </c>
      <c r="AU198" s="217" t="s">
        <v>82</v>
      </c>
      <c r="AY198" s="19" t="s">
        <v>142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80</v>
      </c>
      <c r="BK198" s="218">
        <f>ROUND(I198*H198,2)</f>
        <v>0</v>
      </c>
      <c r="BL198" s="19" t="s">
        <v>272</v>
      </c>
      <c r="BM198" s="217" t="s">
        <v>1115</v>
      </c>
    </row>
    <row r="199" s="2" customFormat="1">
      <c r="A199" s="40"/>
      <c r="B199" s="41"/>
      <c r="C199" s="42"/>
      <c r="D199" s="219" t="s">
        <v>152</v>
      </c>
      <c r="E199" s="42"/>
      <c r="F199" s="220" t="s">
        <v>1116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152</v>
      </c>
      <c r="AU199" s="19" t="s">
        <v>82</v>
      </c>
    </row>
    <row r="200" s="2" customFormat="1">
      <c r="A200" s="40"/>
      <c r="B200" s="41"/>
      <c r="C200" s="42"/>
      <c r="D200" s="224" t="s">
        <v>154</v>
      </c>
      <c r="E200" s="42"/>
      <c r="F200" s="225" t="s">
        <v>1117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154</v>
      </c>
      <c r="AU200" s="19" t="s">
        <v>82</v>
      </c>
    </row>
    <row r="201" s="12" customFormat="1" ht="22.8" customHeight="1">
      <c r="A201" s="12"/>
      <c r="B201" s="190"/>
      <c r="C201" s="191"/>
      <c r="D201" s="192" t="s">
        <v>71</v>
      </c>
      <c r="E201" s="204" t="s">
        <v>487</v>
      </c>
      <c r="F201" s="204" t="s">
        <v>488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SUM(P202:P213)</f>
        <v>0</v>
      </c>
      <c r="Q201" s="198"/>
      <c r="R201" s="199">
        <f>SUM(R202:R213)</f>
        <v>0.0053100000000000005</v>
      </c>
      <c r="S201" s="198"/>
      <c r="T201" s="200">
        <f>SUM(T202:T213)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82</v>
      </c>
      <c r="AT201" s="202" t="s">
        <v>71</v>
      </c>
      <c r="AU201" s="202" t="s">
        <v>80</v>
      </c>
      <c r="AY201" s="201" t="s">
        <v>142</v>
      </c>
      <c r="BK201" s="203">
        <f>SUM(BK202:BK213)</f>
        <v>0</v>
      </c>
    </row>
    <row r="202" s="2" customFormat="1" ht="16.5" customHeight="1">
      <c r="A202" s="40"/>
      <c r="B202" s="41"/>
      <c r="C202" s="206" t="s">
        <v>302</v>
      </c>
      <c r="D202" s="206" t="s">
        <v>145</v>
      </c>
      <c r="E202" s="207" t="s">
        <v>490</v>
      </c>
      <c r="F202" s="208" t="s">
        <v>491</v>
      </c>
      <c r="G202" s="209" t="s">
        <v>161</v>
      </c>
      <c r="H202" s="210">
        <v>1</v>
      </c>
      <c r="I202" s="211"/>
      <c r="J202" s="212">
        <f>ROUND(I202*H202,2)</f>
        <v>0</v>
      </c>
      <c r="K202" s="208" t="s">
        <v>149</v>
      </c>
      <c r="L202" s="46"/>
      <c r="M202" s="213" t="s">
        <v>19</v>
      </c>
      <c r="N202" s="214" t="s">
        <v>43</v>
      </c>
      <c r="O202" s="86"/>
      <c r="P202" s="215">
        <f>O202*H202</f>
        <v>0</v>
      </c>
      <c r="Q202" s="215">
        <v>0.00031</v>
      </c>
      <c r="R202" s="215">
        <f>Q202*H202</f>
        <v>0.00031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272</v>
      </c>
      <c r="AT202" s="217" t="s">
        <v>145</v>
      </c>
      <c r="AU202" s="217" t="s">
        <v>82</v>
      </c>
      <c r="AY202" s="19" t="s">
        <v>142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272</v>
      </c>
      <c r="BM202" s="217" t="s">
        <v>1118</v>
      </c>
    </row>
    <row r="203" s="2" customFormat="1">
      <c r="A203" s="40"/>
      <c r="B203" s="41"/>
      <c r="C203" s="42"/>
      <c r="D203" s="219" t="s">
        <v>152</v>
      </c>
      <c r="E203" s="42"/>
      <c r="F203" s="220" t="s">
        <v>493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152</v>
      </c>
      <c r="AU203" s="19" t="s">
        <v>82</v>
      </c>
    </row>
    <row r="204" s="2" customFormat="1">
      <c r="A204" s="40"/>
      <c r="B204" s="41"/>
      <c r="C204" s="42"/>
      <c r="D204" s="224" t="s">
        <v>154</v>
      </c>
      <c r="E204" s="42"/>
      <c r="F204" s="225" t="s">
        <v>494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154</v>
      </c>
      <c r="AU204" s="19" t="s">
        <v>82</v>
      </c>
    </row>
    <row r="205" s="2" customFormat="1" ht="16.5" customHeight="1">
      <c r="A205" s="40"/>
      <c r="B205" s="41"/>
      <c r="C205" s="206" t="s">
        <v>7</v>
      </c>
      <c r="D205" s="206" t="s">
        <v>145</v>
      </c>
      <c r="E205" s="207" t="s">
        <v>502</v>
      </c>
      <c r="F205" s="208" t="s">
        <v>503</v>
      </c>
      <c r="G205" s="209" t="s">
        <v>201</v>
      </c>
      <c r="H205" s="210">
        <v>10</v>
      </c>
      <c r="I205" s="211"/>
      <c r="J205" s="212">
        <f>ROUND(I205*H205,2)</f>
        <v>0</v>
      </c>
      <c r="K205" s="208" t="s">
        <v>149</v>
      </c>
      <c r="L205" s="46"/>
      <c r="M205" s="213" t="s">
        <v>19</v>
      </c>
      <c r="N205" s="214" t="s">
        <v>43</v>
      </c>
      <c r="O205" s="86"/>
      <c r="P205" s="215">
        <f>O205*H205</f>
        <v>0</v>
      </c>
      <c r="Q205" s="215">
        <v>0.00050000000000000001</v>
      </c>
      <c r="R205" s="215">
        <f>Q205*H205</f>
        <v>0.0050000000000000001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272</v>
      </c>
      <c r="AT205" s="217" t="s">
        <v>145</v>
      </c>
      <c r="AU205" s="217" t="s">
        <v>82</v>
      </c>
      <c r="AY205" s="19" t="s">
        <v>142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80</v>
      </c>
      <c r="BK205" s="218">
        <f>ROUND(I205*H205,2)</f>
        <v>0</v>
      </c>
      <c r="BL205" s="19" t="s">
        <v>272</v>
      </c>
      <c r="BM205" s="217" t="s">
        <v>1119</v>
      </c>
    </row>
    <row r="206" s="2" customFormat="1">
      <c r="A206" s="40"/>
      <c r="B206" s="41"/>
      <c r="C206" s="42"/>
      <c r="D206" s="219" t="s">
        <v>152</v>
      </c>
      <c r="E206" s="42"/>
      <c r="F206" s="220" t="s">
        <v>505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152</v>
      </c>
      <c r="AU206" s="19" t="s">
        <v>82</v>
      </c>
    </row>
    <row r="207" s="2" customFormat="1">
      <c r="A207" s="40"/>
      <c r="B207" s="41"/>
      <c r="C207" s="42"/>
      <c r="D207" s="224" t="s">
        <v>154</v>
      </c>
      <c r="E207" s="42"/>
      <c r="F207" s="225" t="s">
        <v>506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154</v>
      </c>
      <c r="AU207" s="19" t="s">
        <v>82</v>
      </c>
    </row>
    <row r="208" s="2" customFormat="1" ht="21.75" customHeight="1">
      <c r="A208" s="40"/>
      <c r="B208" s="41"/>
      <c r="C208" s="206" t="s">
        <v>314</v>
      </c>
      <c r="D208" s="206" t="s">
        <v>145</v>
      </c>
      <c r="E208" s="207" t="s">
        <v>514</v>
      </c>
      <c r="F208" s="208" t="s">
        <v>515</v>
      </c>
      <c r="G208" s="209" t="s">
        <v>201</v>
      </c>
      <c r="H208" s="210">
        <v>10</v>
      </c>
      <c r="I208" s="211"/>
      <c r="J208" s="212">
        <f>ROUND(I208*H208,2)</f>
        <v>0</v>
      </c>
      <c r="K208" s="208" t="s">
        <v>149</v>
      </c>
      <c r="L208" s="46"/>
      <c r="M208" s="213" t="s">
        <v>19</v>
      </c>
      <c r="N208" s="214" t="s">
        <v>43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272</v>
      </c>
      <c r="AT208" s="217" t="s">
        <v>145</v>
      </c>
      <c r="AU208" s="217" t="s">
        <v>82</v>
      </c>
      <c r="AY208" s="19" t="s">
        <v>142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80</v>
      </c>
      <c r="BK208" s="218">
        <f>ROUND(I208*H208,2)</f>
        <v>0</v>
      </c>
      <c r="BL208" s="19" t="s">
        <v>272</v>
      </c>
      <c r="BM208" s="217" t="s">
        <v>1120</v>
      </c>
    </row>
    <row r="209" s="2" customFormat="1">
      <c r="A209" s="40"/>
      <c r="B209" s="41"/>
      <c r="C209" s="42"/>
      <c r="D209" s="219" t="s">
        <v>152</v>
      </c>
      <c r="E209" s="42"/>
      <c r="F209" s="220" t="s">
        <v>517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152</v>
      </c>
      <c r="AU209" s="19" t="s">
        <v>82</v>
      </c>
    </row>
    <row r="210" s="2" customFormat="1">
      <c r="A210" s="40"/>
      <c r="B210" s="41"/>
      <c r="C210" s="42"/>
      <c r="D210" s="224" t="s">
        <v>154</v>
      </c>
      <c r="E210" s="42"/>
      <c r="F210" s="225" t="s">
        <v>518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154</v>
      </c>
      <c r="AU210" s="19" t="s">
        <v>82</v>
      </c>
    </row>
    <row r="211" s="2" customFormat="1" ht="24.15" customHeight="1">
      <c r="A211" s="40"/>
      <c r="B211" s="41"/>
      <c r="C211" s="206" t="s">
        <v>318</v>
      </c>
      <c r="D211" s="206" t="s">
        <v>145</v>
      </c>
      <c r="E211" s="207" t="s">
        <v>520</v>
      </c>
      <c r="F211" s="208" t="s">
        <v>521</v>
      </c>
      <c r="G211" s="209" t="s">
        <v>167</v>
      </c>
      <c r="H211" s="210">
        <v>0.0050000000000000001</v>
      </c>
      <c r="I211" s="211"/>
      <c r="J211" s="212">
        <f>ROUND(I211*H211,2)</f>
        <v>0</v>
      </c>
      <c r="K211" s="208" t="s">
        <v>149</v>
      </c>
      <c r="L211" s="46"/>
      <c r="M211" s="213" t="s">
        <v>19</v>
      </c>
      <c r="N211" s="214" t="s">
        <v>43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272</v>
      </c>
      <c r="AT211" s="217" t="s">
        <v>145</v>
      </c>
      <c r="AU211" s="217" t="s">
        <v>82</v>
      </c>
      <c r="AY211" s="19" t="s">
        <v>142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272</v>
      </c>
      <c r="BM211" s="217" t="s">
        <v>1121</v>
      </c>
    </row>
    <row r="212" s="2" customFormat="1">
      <c r="A212" s="40"/>
      <c r="B212" s="41"/>
      <c r="C212" s="42"/>
      <c r="D212" s="219" t="s">
        <v>152</v>
      </c>
      <c r="E212" s="42"/>
      <c r="F212" s="220" t="s">
        <v>523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152</v>
      </c>
      <c r="AU212" s="19" t="s">
        <v>82</v>
      </c>
    </row>
    <row r="213" s="2" customFormat="1">
      <c r="A213" s="40"/>
      <c r="B213" s="41"/>
      <c r="C213" s="42"/>
      <c r="D213" s="224" t="s">
        <v>154</v>
      </c>
      <c r="E213" s="42"/>
      <c r="F213" s="225" t="s">
        <v>524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154</v>
      </c>
      <c r="AU213" s="19" t="s">
        <v>82</v>
      </c>
    </row>
    <row r="214" s="12" customFormat="1" ht="22.8" customHeight="1">
      <c r="A214" s="12"/>
      <c r="B214" s="190"/>
      <c r="C214" s="191"/>
      <c r="D214" s="192" t="s">
        <v>71</v>
      </c>
      <c r="E214" s="204" t="s">
        <v>525</v>
      </c>
      <c r="F214" s="204" t="s">
        <v>526</v>
      </c>
      <c r="G214" s="191"/>
      <c r="H214" s="191"/>
      <c r="I214" s="194"/>
      <c r="J214" s="205">
        <f>BK214</f>
        <v>0</v>
      </c>
      <c r="K214" s="191"/>
      <c r="L214" s="196"/>
      <c r="M214" s="197"/>
      <c r="N214" s="198"/>
      <c r="O214" s="198"/>
      <c r="P214" s="199">
        <f>SUM(P215:P229)</f>
        <v>0</v>
      </c>
      <c r="Q214" s="198"/>
      <c r="R214" s="199">
        <f>SUM(R215:R229)</f>
        <v>0.028719999999999999</v>
      </c>
      <c r="S214" s="198"/>
      <c r="T214" s="200">
        <f>SUM(T215:T229)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1" t="s">
        <v>82</v>
      </c>
      <c r="AT214" s="202" t="s">
        <v>71</v>
      </c>
      <c r="AU214" s="202" t="s">
        <v>80</v>
      </c>
      <c r="AY214" s="201" t="s">
        <v>142</v>
      </c>
      <c r="BK214" s="203">
        <f>SUM(BK215:BK229)</f>
        <v>0</v>
      </c>
    </row>
    <row r="215" s="2" customFormat="1" ht="24.15" customHeight="1">
      <c r="A215" s="40"/>
      <c r="B215" s="41"/>
      <c r="C215" s="206" t="s">
        <v>323</v>
      </c>
      <c r="D215" s="206" t="s">
        <v>145</v>
      </c>
      <c r="E215" s="207" t="s">
        <v>528</v>
      </c>
      <c r="F215" s="208" t="s">
        <v>529</v>
      </c>
      <c r="G215" s="209" t="s">
        <v>530</v>
      </c>
      <c r="H215" s="210">
        <v>2</v>
      </c>
      <c r="I215" s="211"/>
      <c r="J215" s="212">
        <f>ROUND(I215*H215,2)</f>
        <v>0</v>
      </c>
      <c r="K215" s="208" t="s">
        <v>149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0.0033600000000000001</v>
      </c>
      <c r="R215" s="215">
        <f>Q215*H215</f>
        <v>0.0067200000000000003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272</v>
      </c>
      <c r="AT215" s="217" t="s">
        <v>145</v>
      </c>
      <c r="AU215" s="217" t="s">
        <v>82</v>
      </c>
      <c r="AY215" s="19" t="s">
        <v>142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272</v>
      </c>
      <c r="BM215" s="217" t="s">
        <v>1122</v>
      </c>
    </row>
    <row r="216" s="2" customFormat="1">
      <c r="A216" s="40"/>
      <c r="B216" s="41"/>
      <c r="C216" s="42"/>
      <c r="D216" s="219" t="s">
        <v>152</v>
      </c>
      <c r="E216" s="42"/>
      <c r="F216" s="220" t="s">
        <v>532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152</v>
      </c>
      <c r="AU216" s="19" t="s">
        <v>82</v>
      </c>
    </row>
    <row r="217" s="2" customFormat="1">
      <c r="A217" s="40"/>
      <c r="B217" s="41"/>
      <c r="C217" s="42"/>
      <c r="D217" s="224" t="s">
        <v>154</v>
      </c>
      <c r="E217" s="42"/>
      <c r="F217" s="225" t="s">
        <v>533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154</v>
      </c>
      <c r="AU217" s="19" t="s">
        <v>82</v>
      </c>
    </row>
    <row r="218" s="2" customFormat="1" ht="24.15" customHeight="1">
      <c r="A218" s="40"/>
      <c r="B218" s="41"/>
      <c r="C218" s="206" t="s">
        <v>329</v>
      </c>
      <c r="D218" s="206" t="s">
        <v>145</v>
      </c>
      <c r="E218" s="207" t="s">
        <v>535</v>
      </c>
      <c r="F218" s="208" t="s">
        <v>536</v>
      </c>
      <c r="G218" s="209" t="s">
        <v>201</v>
      </c>
      <c r="H218" s="210">
        <v>20</v>
      </c>
      <c r="I218" s="211"/>
      <c r="J218" s="212">
        <f>ROUND(I218*H218,2)</f>
        <v>0</v>
      </c>
      <c r="K218" s="208" t="s">
        <v>149</v>
      </c>
      <c r="L218" s="46"/>
      <c r="M218" s="213" t="s">
        <v>19</v>
      </c>
      <c r="N218" s="214" t="s">
        <v>43</v>
      </c>
      <c r="O218" s="86"/>
      <c r="P218" s="215">
        <f>O218*H218</f>
        <v>0</v>
      </c>
      <c r="Q218" s="215">
        <v>0.00075000000000000002</v>
      </c>
      <c r="R218" s="215">
        <f>Q218*H218</f>
        <v>0.014999999999999999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272</v>
      </c>
      <c r="AT218" s="217" t="s">
        <v>145</v>
      </c>
      <c r="AU218" s="217" t="s">
        <v>82</v>
      </c>
      <c r="AY218" s="19" t="s">
        <v>142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272</v>
      </c>
      <c r="BM218" s="217" t="s">
        <v>1123</v>
      </c>
    </row>
    <row r="219" s="2" customFormat="1">
      <c r="A219" s="40"/>
      <c r="B219" s="41"/>
      <c r="C219" s="42"/>
      <c r="D219" s="219" t="s">
        <v>152</v>
      </c>
      <c r="E219" s="42"/>
      <c r="F219" s="220" t="s">
        <v>538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152</v>
      </c>
      <c r="AU219" s="19" t="s">
        <v>82</v>
      </c>
    </row>
    <row r="220" s="2" customFormat="1">
      <c r="A220" s="40"/>
      <c r="B220" s="41"/>
      <c r="C220" s="42"/>
      <c r="D220" s="224" t="s">
        <v>154</v>
      </c>
      <c r="E220" s="42"/>
      <c r="F220" s="225" t="s">
        <v>539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154</v>
      </c>
      <c r="AU220" s="19" t="s">
        <v>82</v>
      </c>
    </row>
    <row r="221" s="2" customFormat="1" ht="37.8" customHeight="1">
      <c r="A221" s="40"/>
      <c r="B221" s="41"/>
      <c r="C221" s="206" t="s">
        <v>335</v>
      </c>
      <c r="D221" s="206" t="s">
        <v>145</v>
      </c>
      <c r="E221" s="207" t="s">
        <v>541</v>
      </c>
      <c r="F221" s="208" t="s">
        <v>542</v>
      </c>
      <c r="G221" s="209" t="s">
        <v>201</v>
      </c>
      <c r="H221" s="210">
        <v>20</v>
      </c>
      <c r="I221" s="211"/>
      <c r="J221" s="212">
        <f>ROUND(I221*H221,2)</f>
        <v>0</v>
      </c>
      <c r="K221" s="208" t="s">
        <v>149</v>
      </c>
      <c r="L221" s="46"/>
      <c r="M221" s="213" t="s">
        <v>19</v>
      </c>
      <c r="N221" s="214" t="s">
        <v>43</v>
      </c>
      <c r="O221" s="86"/>
      <c r="P221" s="215">
        <f>O221*H221</f>
        <v>0</v>
      </c>
      <c r="Q221" s="215">
        <v>0.00034000000000000002</v>
      </c>
      <c r="R221" s="215">
        <f>Q221*H221</f>
        <v>0.0068000000000000005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272</v>
      </c>
      <c r="AT221" s="217" t="s">
        <v>145</v>
      </c>
      <c r="AU221" s="217" t="s">
        <v>82</v>
      </c>
      <c r="AY221" s="19" t="s">
        <v>142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80</v>
      </c>
      <c r="BK221" s="218">
        <f>ROUND(I221*H221,2)</f>
        <v>0</v>
      </c>
      <c r="BL221" s="19" t="s">
        <v>272</v>
      </c>
      <c r="BM221" s="217" t="s">
        <v>1124</v>
      </c>
    </row>
    <row r="222" s="2" customFormat="1">
      <c r="A222" s="40"/>
      <c r="B222" s="41"/>
      <c r="C222" s="42"/>
      <c r="D222" s="219" t="s">
        <v>152</v>
      </c>
      <c r="E222" s="42"/>
      <c r="F222" s="220" t="s">
        <v>544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152</v>
      </c>
      <c r="AU222" s="19" t="s">
        <v>82</v>
      </c>
    </row>
    <row r="223" s="2" customFormat="1">
      <c r="A223" s="40"/>
      <c r="B223" s="41"/>
      <c r="C223" s="42"/>
      <c r="D223" s="224" t="s">
        <v>154</v>
      </c>
      <c r="E223" s="42"/>
      <c r="F223" s="225" t="s">
        <v>545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154</v>
      </c>
      <c r="AU223" s="19" t="s">
        <v>82</v>
      </c>
    </row>
    <row r="224" s="2" customFormat="1" ht="21.75" customHeight="1">
      <c r="A224" s="40"/>
      <c r="B224" s="41"/>
      <c r="C224" s="206" t="s">
        <v>341</v>
      </c>
      <c r="D224" s="206" t="s">
        <v>145</v>
      </c>
      <c r="E224" s="207" t="s">
        <v>547</v>
      </c>
      <c r="F224" s="208" t="s">
        <v>548</v>
      </c>
      <c r="G224" s="209" t="s">
        <v>201</v>
      </c>
      <c r="H224" s="210">
        <v>20</v>
      </c>
      <c r="I224" s="211"/>
      <c r="J224" s="212">
        <f>ROUND(I224*H224,2)</f>
        <v>0</v>
      </c>
      <c r="K224" s="208" t="s">
        <v>149</v>
      </c>
      <c r="L224" s="46"/>
      <c r="M224" s="213" t="s">
        <v>19</v>
      </c>
      <c r="N224" s="214" t="s">
        <v>43</v>
      </c>
      <c r="O224" s="86"/>
      <c r="P224" s="215">
        <f>O224*H224</f>
        <v>0</v>
      </c>
      <c r="Q224" s="215">
        <v>1.0000000000000001E-05</v>
      </c>
      <c r="R224" s="215">
        <f>Q224*H224</f>
        <v>0.00020000000000000001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272</v>
      </c>
      <c r="AT224" s="217" t="s">
        <v>145</v>
      </c>
      <c r="AU224" s="217" t="s">
        <v>82</v>
      </c>
      <c r="AY224" s="19" t="s">
        <v>142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272</v>
      </c>
      <c r="BM224" s="217" t="s">
        <v>1125</v>
      </c>
    </row>
    <row r="225" s="2" customFormat="1">
      <c r="A225" s="40"/>
      <c r="B225" s="41"/>
      <c r="C225" s="42"/>
      <c r="D225" s="219" t="s">
        <v>152</v>
      </c>
      <c r="E225" s="42"/>
      <c r="F225" s="220" t="s">
        <v>550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152</v>
      </c>
      <c r="AU225" s="19" t="s">
        <v>82</v>
      </c>
    </row>
    <row r="226" s="2" customFormat="1">
      <c r="A226" s="40"/>
      <c r="B226" s="41"/>
      <c r="C226" s="42"/>
      <c r="D226" s="224" t="s">
        <v>154</v>
      </c>
      <c r="E226" s="42"/>
      <c r="F226" s="225" t="s">
        <v>551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154</v>
      </c>
      <c r="AU226" s="19" t="s">
        <v>82</v>
      </c>
    </row>
    <row r="227" s="2" customFormat="1" ht="24.15" customHeight="1">
      <c r="A227" s="40"/>
      <c r="B227" s="41"/>
      <c r="C227" s="206" t="s">
        <v>347</v>
      </c>
      <c r="D227" s="206" t="s">
        <v>145</v>
      </c>
      <c r="E227" s="207" t="s">
        <v>553</v>
      </c>
      <c r="F227" s="208" t="s">
        <v>554</v>
      </c>
      <c r="G227" s="209" t="s">
        <v>167</v>
      </c>
      <c r="H227" s="210">
        <v>0.025000000000000001</v>
      </c>
      <c r="I227" s="211"/>
      <c r="J227" s="212">
        <f>ROUND(I227*H227,2)</f>
        <v>0</v>
      </c>
      <c r="K227" s="208" t="s">
        <v>149</v>
      </c>
      <c r="L227" s="46"/>
      <c r="M227" s="213" t="s">
        <v>19</v>
      </c>
      <c r="N227" s="214" t="s">
        <v>43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272</v>
      </c>
      <c r="AT227" s="217" t="s">
        <v>145</v>
      </c>
      <c r="AU227" s="217" t="s">
        <v>82</v>
      </c>
      <c r="AY227" s="19" t="s">
        <v>142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80</v>
      </c>
      <c r="BK227" s="218">
        <f>ROUND(I227*H227,2)</f>
        <v>0</v>
      </c>
      <c r="BL227" s="19" t="s">
        <v>272</v>
      </c>
      <c r="BM227" s="217" t="s">
        <v>1126</v>
      </c>
    </row>
    <row r="228" s="2" customFormat="1">
      <c r="A228" s="40"/>
      <c r="B228" s="41"/>
      <c r="C228" s="42"/>
      <c r="D228" s="219" t="s">
        <v>152</v>
      </c>
      <c r="E228" s="42"/>
      <c r="F228" s="220" t="s">
        <v>556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152</v>
      </c>
      <c r="AU228" s="19" t="s">
        <v>82</v>
      </c>
    </row>
    <row r="229" s="2" customFormat="1">
      <c r="A229" s="40"/>
      <c r="B229" s="41"/>
      <c r="C229" s="42"/>
      <c r="D229" s="224" t="s">
        <v>154</v>
      </c>
      <c r="E229" s="42"/>
      <c r="F229" s="225" t="s">
        <v>557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154</v>
      </c>
      <c r="AU229" s="19" t="s">
        <v>82</v>
      </c>
    </row>
    <row r="230" s="12" customFormat="1" ht="22.8" customHeight="1">
      <c r="A230" s="12"/>
      <c r="B230" s="190"/>
      <c r="C230" s="191"/>
      <c r="D230" s="192" t="s">
        <v>71</v>
      </c>
      <c r="E230" s="204" t="s">
        <v>558</v>
      </c>
      <c r="F230" s="204" t="s">
        <v>559</v>
      </c>
      <c r="G230" s="191"/>
      <c r="H230" s="191"/>
      <c r="I230" s="194"/>
      <c r="J230" s="205">
        <f>BK230</f>
        <v>0</v>
      </c>
      <c r="K230" s="191"/>
      <c r="L230" s="196"/>
      <c r="M230" s="197"/>
      <c r="N230" s="198"/>
      <c r="O230" s="198"/>
      <c r="P230" s="199">
        <f>SUM(P231:P261)</f>
        <v>0</v>
      </c>
      <c r="Q230" s="198"/>
      <c r="R230" s="199">
        <f>SUM(R231:R261)</f>
        <v>0.069749999999999993</v>
      </c>
      <c r="S230" s="198"/>
      <c r="T230" s="200">
        <f>SUM(T231:T261)</f>
        <v>0.25494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1" t="s">
        <v>82</v>
      </c>
      <c r="AT230" s="202" t="s">
        <v>71</v>
      </c>
      <c r="AU230" s="202" t="s">
        <v>80</v>
      </c>
      <c r="AY230" s="201" t="s">
        <v>142</v>
      </c>
      <c r="BK230" s="203">
        <f>SUM(BK231:BK261)</f>
        <v>0</v>
      </c>
    </row>
    <row r="231" s="2" customFormat="1" ht="16.5" customHeight="1">
      <c r="A231" s="40"/>
      <c r="B231" s="41"/>
      <c r="C231" s="206" t="s">
        <v>355</v>
      </c>
      <c r="D231" s="206" t="s">
        <v>145</v>
      </c>
      <c r="E231" s="207" t="s">
        <v>567</v>
      </c>
      <c r="F231" s="208" t="s">
        <v>568</v>
      </c>
      <c r="G231" s="209" t="s">
        <v>530</v>
      </c>
      <c r="H231" s="210">
        <v>1</v>
      </c>
      <c r="I231" s="211"/>
      <c r="J231" s="212">
        <f>ROUND(I231*H231,2)</f>
        <v>0</v>
      </c>
      <c r="K231" s="208" t="s">
        <v>149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0.019460000000000002</v>
      </c>
      <c r="T231" s="216">
        <f>S231*H231</f>
        <v>0.019460000000000002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272</v>
      </c>
      <c r="AT231" s="217" t="s">
        <v>145</v>
      </c>
      <c r="AU231" s="217" t="s">
        <v>82</v>
      </c>
      <c r="AY231" s="19" t="s">
        <v>142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272</v>
      </c>
      <c r="BM231" s="217" t="s">
        <v>1127</v>
      </c>
    </row>
    <row r="232" s="2" customFormat="1">
      <c r="A232" s="40"/>
      <c r="B232" s="41"/>
      <c r="C232" s="42"/>
      <c r="D232" s="219" t="s">
        <v>152</v>
      </c>
      <c r="E232" s="42"/>
      <c r="F232" s="220" t="s">
        <v>570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152</v>
      </c>
      <c r="AU232" s="19" t="s">
        <v>82</v>
      </c>
    </row>
    <row r="233" s="2" customFormat="1">
      <c r="A233" s="40"/>
      <c r="B233" s="41"/>
      <c r="C233" s="42"/>
      <c r="D233" s="224" t="s">
        <v>154</v>
      </c>
      <c r="E233" s="42"/>
      <c r="F233" s="225" t="s">
        <v>571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154</v>
      </c>
      <c r="AU233" s="19" t="s">
        <v>82</v>
      </c>
    </row>
    <row r="234" s="2" customFormat="1" ht="24.15" customHeight="1">
      <c r="A234" s="40"/>
      <c r="B234" s="41"/>
      <c r="C234" s="206" t="s">
        <v>363</v>
      </c>
      <c r="D234" s="206" t="s">
        <v>145</v>
      </c>
      <c r="E234" s="207" t="s">
        <v>585</v>
      </c>
      <c r="F234" s="208" t="s">
        <v>586</v>
      </c>
      <c r="G234" s="209" t="s">
        <v>530</v>
      </c>
      <c r="H234" s="210">
        <v>3</v>
      </c>
      <c r="I234" s="211"/>
      <c r="J234" s="212">
        <f>ROUND(I234*H234,2)</f>
        <v>0</v>
      </c>
      <c r="K234" s="208" t="s">
        <v>149</v>
      </c>
      <c r="L234" s="46"/>
      <c r="M234" s="213" t="s">
        <v>19</v>
      </c>
      <c r="N234" s="214" t="s">
        <v>43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0.0091999999999999998</v>
      </c>
      <c r="T234" s="216">
        <f>S234*H234</f>
        <v>0.0276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272</v>
      </c>
      <c r="AT234" s="217" t="s">
        <v>145</v>
      </c>
      <c r="AU234" s="217" t="s">
        <v>82</v>
      </c>
      <c r="AY234" s="19" t="s">
        <v>142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80</v>
      </c>
      <c r="BK234" s="218">
        <f>ROUND(I234*H234,2)</f>
        <v>0</v>
      </c>
      <c r="BL234" s="19" t="s">
        <v>272</v>
      </c>
      <c r="BM234" s="217" t="s">
        <v>1128</v>
      </c>
    </row>
    <row r="235" s="2" customFormat="1">
      <c r="A235" s="40"/>
      <c r="B235" s="41"/>
      <c r="C235" s="42"/>
      <c r="D235" s="219" t="s">
        <v>152</v>
      </c>
      <c r="E235" s="42"/>
      <c r="F235" s="220" t="s">
        <v>588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152</v>
      </c>
      <c r="AU235" s="19" t="s">
        <v>82</v>
      </c>
    </row>
    <row r="236" s="2" customFormat="1">
      <c r="A236" s="40"/>
      <c r="B236" s="41"/>
      <c r="C236" s="42"/>
      <c r="D236" s="224" t="s">
        <v>154</v>
      </c>
      <c r="E236" s="42"/>
      <c r="F236" s="225" t="s">
        <v>589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154</v>
      </c>
      <c r="AU236" s="19" t="s">
        <v>82</v>
      </c>
    </row>
    <row r="237" s="2" customFormat="1" ht="24.15" customHeight="1">
      <c r="A237" s="40"/>
      <c r="B237" s="41"/>
      <c r="C237" s="206" t="s">
        <v>77</v>
      </c>
      <c r="D237" s="206" t="s">
        <v>145</v>
      </c>
      <c r="E237" s="207" t="s">
        <v>1129</v>
      </c>
      <c r="F237" s="208" t="s">
        <v>1130</v>
      </c>
      <c r="G237" s="209" t="s">
        <v>530</v>
      </c>
      <c r="H237" s="210">
        <v>3</v>
      </c>
      <c r="I237" s="211"/>
      <c r="J237" s="212">
        <f>ROUND(I237*H237,2)</f>
        <v>0</v>
      </c>
      <c r="K237" s="208" t="s">
        <v>149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0.020729999999999998</v>
      </c>
      <c r="R237" s="215">
        <f>Q237*H237</f>
        <v>0.062189999999999995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272</v>
      </c>
      <c r="AT237" s="217" t="s">
        <v>145</v>
      </c>
      <c r="AU237" s="217" t="s">
        <v>82</v>
      </c>
      <c r="AY237" s="19" t="s">
        <v>142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272</v>
      </c>
      <c r="BM237" s="217" t="s">
        <v>1131</v>
      </c>
    </row>
    <row r="238" s="2" customFormat="1">
      <c r="A238" s="40"/>
      <c r="B238" s="41"/>
      <c r="C238" s="42"/>
      <c r="D238" s="219" t="s">
        <v>152</v>
      </c>
      <c r="E238" s="42"/>
      <c r="F238" s="220" t="s">
        <v>1132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152</v>
      </c>
      <c r="AU238" s="19" t="s">
        <v>82</v>
      </c>
    </row>
    <row r="239" s="2" customFormat="1">
      <c r="A239" s="40"/>
      <c r="B239" s="41"/>
      <c r="C239" s="42"/>
      <c r="D239" s="224" t="s">
        <v>154</v>
      </c>
      <c r="E239" s="42"/>
      <c r="F239" s="225" t="s">
        <v>1133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154</v>
      </c>
      <c r="AU239" s="19" t="s">
        <v>82</v>
      </c>
    </row>
    <row r="240" s="2" customFormat="1" ht="16.5" customHeight="1">
      <c r="A240" s="40"/>
      <c r="B240" s="41"/>
      <c r="C240" s="206" t="s">
        <v>83</v>
      </c>
      <c r="D240" s="206" t="s">
        <v>145</v>
      </c>
      <c r="E240" s="207" t="s">
        <v>1134</v>
      </c>
      <c r="F240" s="208" t="s">
        <v>1135</v>
      </c>
      <c r="G240" s="209" t="s">
        <v>530</v>
      </c>
      <c r="H240" s="210">
        <v>3</v>
      </c>
      <c r="I240" s="211"/>
      <c r="J240" s="212">
        <f>ROUND(I240*H240,2)</f>
        <v>0</v>
      </c>
      <c r="K240" s="208" t="s">
        <v>149</v>
      </c>
      <c r="L240" s="46"/>
      <c r="M240" s="213" t="s">
        <v>19</v>
      </c>
      <c r="N240" s="214" t="s">
        <v>43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0.067000000000000004</v>
      </c>
      <c r="T240" s="216">
        <f>S240*H240</f>
        <v>0.20100000000000001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272</v>
      </c>
      <c r="AT240" s="217" t="s">
        <v>145</v>
      </c>
      <c r="AU240" s="217" t="s">
        <v>82</v>
      </c>
      <c r="AY240" s="19" t="s">
        <v>142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80</v>
      </c>
      <c r="BK240" s="218">
        <f>ROUND(I240*H240,2)</f>
        <v>0</v>
      </c>
      <c r="BL240" s="19" t="s">
        <v>272</v>
      </c>
      <c r="BM240" s="217" t="s">
        <v>1136</v>
      </c>
    </row>
    <row r="241" s="2" customFormat="1">
      <c r="A241" s="40"/>
      <c r="B241" s="41"/>
      <c r="C241" s="42"/>
      <c r="D241" s="219" t="s">
        <v>152</v>
      </c>
      <c r="E241" s="42"/>
      <c r="F241" s="220" t="s">
        <v>1137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152</v>
      </c>
      <c r="AU241" s="19" t="s">
        <v>82</v>
      </c>
    </row>
    <row r="242" s="2" customFormat="1">
      <c r="A242" s="40"/>
      <c r="B242" s="41"/>
      <c r="C242" s="42"/>
      <c r="D242" s="224" t="s">
        <v>154</v>
      </c>
      <c r="E242" s="42"/>
      <c r="F242" s="225" t="s">
        <v>1138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154</v>
      </c>
      <c r="AU242" s="19" t="s">
        <v>82</v>
      </c>
    </row>
    <row r="243" s="2" customFormat="1" ht="21.75" customHeight="1">
      <c r="A243" s="40"/>
      <c r="B243" s="41"/>
      <c r="C243" s="206" t="s">
        <v>86</v>
      </c>
      <c r="D243" s="206" t="s">
        <v>145</v>
      </c>
      <c r="E243" s="207" t="s">
        <v>597</v>
      </c>
      <c r="F243" s="208" t="s">
        <v>598</v>
      </c>
      <c r="G243" s="209" t="s">
        <v>530</v>
      </c>
      <c r="H243" s="210">
        <v>6</v>
      </c>
      <c r="I243" s="211"/>
      <c r="J243" s="212">
        <f>ROUND(I243*H243,2)</f>
        <v>0</v>
      </c>
      <c r="K243" s="208" t="s">
        <v>149</v>
      </c>
      <c r="L243" s="46"/>
      <c r="M243" s="213" t="s">
        <v>19</v>
      </c>
      <c r="N243" s="214" t="s">
        <v>43</v>
      </c>
      <c r="O243" s="86"/>
      <c r="P243" s="215">
        <f>O243*H243</f>
        <v>0</v>
      </c>
      <c r="Q243" s="215">
        <v>9.0000000000000006E-05</v>
      </c>
      <c r="R243" s="215">
        <f>Q243*H243</f>
        <v>0.00054000000000000001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272</v>
      </c>
      <c r="AT243" s="217" t="s">
        <v>145</v>
      </c>
      <c r="AU243" s="217" t="s">
        <v>82</v>
      </c>
      <c r="AY243" s="19" t="s">
        <v>142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80</v>
      </c>
      <c r="BK243" s="218">
        <f>ROUND(I243*H243,2)</f>
        <v>0</v>
      </c>
      <c r="BL243" s="19" t="s">
        <v>272</v>
      </c>
      <c r="BM243" s="217" t="s">
        <v>1139</v>
      </c>
    </row>
    <row r="244" s="2" customFormat="1">
      <c r="A244" s="40"/>
      <c r="B244" s="41"/>
      <c r="C244" s="42"/>
      <c r="D244" s="219" t="s">
        <v>152</v>
      </c>
      <c r="E244" s="42"/>
      <c r="F244" s="220" t="s">
        <v>600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152</v>
      </c>
      <c r="AU244" s="19" t="s">
        <v>82</v>
      </c>
    </row>
    <row r="245" s="2" customFormat="1">
      <c r="A245" s="40"/>
      <c r="B245" s="41"/>
      <c r="C245" s="42"/>
      <c r="D245" s="224" t="s">
        <v>154</v>
      </c>
      <c r="E245" s="42"/>
      <c r="F245" s="225" t="s">
        <v>601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154</v>
      </c>
      <c r="AU245" s="19" t="s">
        <v>82</v>
      </c>
    </row>
    <row r="246" s="2" customFormat="1" ht="16.5" customHeight="1">
      <c r="A246" s="40"/>
      <c r="B246" s="41"/>
      <c r="C246" s="258" t="s">
        <v>89</v>
      </c>
      <c r="D246" s="258" t="s">
        <v>174</v>
      </c>
      <c r="E246" s="259" t="s">
        <v>603</v>
      </c>
      <c r="F246" s="260" t="s">
        <v>604</v>
      </c>
      <c r="G246" s="261" t="s">
        <v>161</v>
      </c>
      <c r="H246" s="262">
        <v>6</v>
      </c>
      <c r="I246" s="263"/>
      <c r="J246" s="264">
        <f>ROUND(I246*H246,2)</f>
        <v>0</v>
      </c>
      <c r="K246" s="260" t="s">
        <v>149</v>
      </c>
      <c r="L246" s="265"/>
      <c r="M246" s="266" t="s">
        <v>19</v>
      </c>
      <c r="N246" s="267" t="s">
        <v>43</v>
      </c>
      <c r="O246" s="86"/>
      <c r="P246" s="215">
        <f>O246*H246</f>
        <v>0</v>
      </c>
      <c r="Q246" s="215">
        <v>0.00014999999999999999</v>
      </c>
      <c r="R246" s="215">
        <f>Q246*H246</f>
        <v>0.00089999999999999998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83</v>
      </c>
      <c r="AT246" s="217" t="s">
        <v>174</v>
      </c>
      <c r="AU246" s="217" t="s">
        <v>82</v>
      </c>
      <c r="AY246" s="19" t="s">
        <v>142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272</v>
      </c>
      <c r="BM246" s="217" t="s">
        <v>1140</v>
      </c>
    </row>
    <row r="247" s="2" customFormat="1">
      <c r="A247" s="40"/>
      <c r="B247" s="41"/>
      <c r="C247" s="42"/>
      <c r="D247" s="219" t="s">
        <v>152</v>
      </c>
      <c r="E247" s="42"/>
      <c r="F247" s="220" t="s">
        <v>604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152</v>
      </c>
      <c r="AU247" s="19" t="s">
        <v>82</v>
      </c>
    </row>
    <row r="248" s="2" customFormat="1" ht="24.15" customHeight="1">
      <c r="A248" s="40"/>
      <c r="B248" s="41"/>
      <c r="C248" s="258" t="s">
        <v>392</v>
      </c>
      <c r="D248" s="258" t="s">
        <v>174</v>
      </c>
      <c r="E248" s="259" t="s">
        <v>607</v>
      </c>
      <c r="F248" s="260" t="s">
        <v>608</v>
      </c>
      <c r="G248" s="261" t="s">
        <v>201</v>
      </c>
      <c r="H248" s="262">
        <v>6</v>
      </c>
      <c r="I248" s="263"/>
      <c r="J248" s="264">
        <f>ROUND(I248*H248,2)</f>
        <v>0</v>
      </c>
      <c r="K248" s="260" t="s">
        <v>149</v>
      </c>
      <c r="L248" s="265"/>
      <c r="M248" s="266" t="s">
        <v>19</v>
      </c>
      <c r="N248" s="267" t="s">
        <v>43</v>
      </c>
      <c r="O248" s="86"/>
      <c r="P248" s="215">
        <f>O248*H248</f>
        <v>0</v>
      </c>
      <c r="Q248" s="215">
        <v>0.00012</v>
      </c>
      <c r="R248" s="215">
        <f>Q248*H248</f>
        <v>0.00072000000000000005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83</v>
      </c>
      <c r="AT248" s="217" t="s">
        <v>174</v>
      </c>
      <c r="AU248" s="217" t="s">
        <v>82</v>
      </c>
      <c r="AY248" s="19" t="s">
        <v>142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80</v>
      </c>
      <c r="BK248" s="218">
        <f>ROUND(I248*H248,2)</f>
        <v>0</v>
      </c>
      <c r="BL248" s="19" t="s">
        <v>272</v>
      </c>
      <c r="BM248" s="217" t="s">
        <v>1141</v>
      </c>
    </row>
    <row r="249" s="2" customFormat="1">
      <c r="A249" s="40"/>
      <c r="B249" s="41"/>
      <c r="C249" s="42"/>
      <c r="D249" s="219" t="s">
        <v>152</v>
      </c>
      <c r="E249" s="42"/>
      <c r="F249" s="220" t="s">
        <v>608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152</v>
      </c>
      <c r="AU249" s="19" t="s">
        <v>82</v>
      </c>
    </row>
    <row r="250" s="2" customFormat="1" ht="16.5" customHeight="1">
      <c r="A250" s="40"/>
      <c r="B250" s="41"/>
      <c r="C250" s="206" t="s">
        <v>400</v>
      </c>
      <c r="D250" s="206" t="s">
        <v>145</v>
      </c>
      <c r="E250" s="207" t="s">
        <v>1142</v>
      </c>
      <c r="F250" s="208" t="s">
        <v>1143</v>
      </c>
      <c r="G250" s="209" t="s">
        <v>530</v>
      </c>
      <c r="H250" s="210">
        <v>4</v>
      </c>
      <c r="I250" s="211"/>
      <c r="J250" s="212">
        <f>ROUND(I250*H250,2)</f>
        <v>0</v>
      </c>
      <c r="K250" s="208" t="s">
        <v>149</v>
      </c>
      <c r="L250" s="46"/>
      <c r="M250" s="213" t="s">
        <v>19</v>
      </c>
      <c r="N250" s="214" t="s">
        <v>43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0.00085999999999999998</v>
      </c>
      <c r="T250" s="216">
        <f>S250*H250</f>
        <v>0.0034399999999999999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272</v>
      </c>
      <c r="AT250" s="217" t="s">
        <v>145</v>
      </c>
      <c r="AU250" s="217" t="s">
        <v>82</v>
      </c>
      <c r="AY250" s="19" t="s">
        <v>142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80</v>
      </c>
      <c r="BK250" s="218">
        <f>ROUND(I250*H250,2)</f>
        <v>0</v>
      </c>
      <c r="BL250" s="19" t="s">
        <v>272</v>
      </c>
      <c r="BM250" s="217" t="s">
        <v>1144</v>
      </c>
    </row>
    <row r="251" s="2" customFormat="1">
      <c r="A251" s="40"/>
      <c r="B251" s="41"/>
      <c r="C251" s="42"/>
      <c r="D251" s="219" t="s">
        <v>152</v>
      </c>
      <c r="E251" s="42"/>
      <c r="F251" s="220" t="s">
        <v>1145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152</v>
      </c>
      <c r="AU251" s="19" t="s">
        <v>82</v>
      </c>
    </row>
    <row r="252" s="2" customFormat="1">
      <c r="A252" s="40"/>
      <c r="B252" s="41"/>
      <c r="C252" s="42"/>
      <c r="D252" s="224" t="s">
        <v>154</v>
      </c>
      <c r="E252" s="42"/>
      <c r="F252" s="225" t="s">
        <v>1146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154</v>
      </c>
      <c r="AU252" s="19" t="s">
        <v>82</v>
      </c>
    </row>
    <row r="253" s="2" customFormat="1" ht="24.15" customHeight="1">
      <c r="A253" s="40"/>
      <c r="B253" s="41"/>
      <c r="C253" s="206" t="s">
        <v>406</v>
      </c>
      <c r="D253" s="206" t="s">
        <v>145</v>
      </c>
      <c r="E253" s="207" t="s">
        <v>611</v>
      </c>
      <c r="F253" s="208" t="s">
        <v>612</v>
      </c>
      <c r="G253" s="209" t="s">
        <v>530</v>
      </c>
      <c r="H253" s="210">
        <v>3</v>
      </c>
      <c r="I253" s="211"/>
      <c r="J253" s="212">
        <f>ROUND(I253*H253,2)</f>
        <v>0</v>
      </c>
      <c r="K253" s="208" t="s">
        <v>149</v>
      </c>
      <c r="L253" s="46"/>
      <c r="M253" s="213" t="s">
        <v>19</v>
      </c>
      <c r="N253" s="214" t="s">
        <v>43</v>
      </c>
      <c r="O253" s="86"/>
      <c r="P253" s="215">
        <f>O253*H253</f>
        <v>0</v>
      </c>
      <c r="Q253" s="215">
        <v>0.0018</v>
      </c>
      <c r="R253" s="215">
        <f>Q253*H253</f>
        <v>0.0054000000000000003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272</v>
      </c>
      <c r="AT253" s="217" t="s">
        <v>145</v>
      </c>
      <c r="AU253" s="217" t="s">
        <v>82</v>
      </c>
      <c r="AY253" s="19" t="s">
        <v>142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80</v>
      </c>
      <c r="BK253" s="218">
        <f>ROUND(I253*H253,2)</f>
        <v>0</v>
      </c>
      <c r="BL253" s="19" t="s">
        <v>272</v>
      </c>
      <c r="BM253" s="217" t="s">
        <v>1147</v>
      </c>
    </row>
    <row r="254" s="2" customFormat="1">
      <c r="A254" s="40"/>
      <c r="B254" s="41"/>
      <c r="C254" s="42"/>
      <c r="D254" s="219" t="s">
        <v>152</v>
      </c>
      <c r="E254" s="42"/>
      <c r="F254" s="220" t="s">
        <v>614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152</v>
      </c>
      <c r="AU254" s="19" t="s">
        <v>82</v>
      </c>
    </row>
    <row r="255" s="2" customFormat="1">
      <c r="A255" s="40"/>
      <c r="B255" s="41"/>
      <c r="C255" s="42"/>
      <c r="D255" s="224" t="s">
        <v>154</v>
      </c>
      <c r="E255" s="42"/>
      <c r="F255" s="225" t="s">
        <v>615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154</v>
      </c>
      <c r="AU255" s="19" t="s">
        <v>82</v>
      </c>
    </row>
    <row r="256" s="2" customFormat="1" ht="16.5" customHeight="1">
      <c r="A256" s="40"/>
      <c r="B256" s="41"/>
      <c r="C256" s="206" t="s">
        <v>412</v>
      </c>
      <c r="D256" s="206" t="s">
        <v>145</v>
      </c>
      <c r="E256" s="207" t="s">
        <v>1148</v>
      </c>
      <c r="F256" s="208" t="s">
        <v>1149</v>
      </c>
      <c r="G256" s="209" t="s">
        <v>161</v>
      </c>
      <c r="H256" s="210">
        <v>4</v>
      </c>
      <c r="I256" s="211"/>
      <c r="J256" s="212">
        <f>ROUND(I256*H256,2)</f>
        <v>0</v>
      </c>
      <c r="K256" s="208" t="s">
        <v>149</v>
      </c>
      <c r="L256" s="46"/>
      <c r="M256" s="213" t="s">
        <v>19</v>
      </c>
      <c r="N256" s="214" t="s">
        <v>43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0.00085999999999999998</v>
      </c>
      <c r="T256" s="216">
        <f>S256*H256</f>
        <v>0.0034399999999999999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272</v>
      </c>
      <c r="AT256" s="217" t="s">
        <v>145</v>
      </c>
      <c r="AU256" s="217" t="s">
        <v>82</v>
      </c>
      <c r="AY256" s="19" t="s">
        <v>142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80</v>
      </c>
      <c r="BK256" s="218">
        <f>ROUND(I256*H256,2)</f>
        <v>0</v>
      </c>
      <c r="BL256" s="19" t="s">
        <v>272</v>
      </c>
      <c r="BM256" s="217" t="s">
        <v>1150</v>
      </c>
    </row>
    <row r="257" s="2" customFormat="1">
      <c r="A257" s="40"/>
      <c r="B257" s="41"/>
      <c r="C257" s="42"/>
      <c r="D257" s="219" t="s">
        <v>152</v>
      </c>
      <c r="E257" s="42"/>
      <c r="F257" s="220" t="s">
        <v>1151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152</v>
      </c>
      <c r="AU257" s="19" t="s">
        <v>82</v>
      </c>
    </row>
    <row r="258" s="2" customFormat="1">
      <c r="A258" s="40"/>
      <c r="B258" s="41"/>
      <c r="C258" s="42"/>
      <c r="D258" s="224" t="s">
        <v>154</v>
      </c>
      <c r="E258" s="42"/>
      <c r="F258" s="225" t="s">
        <v>1152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154</v>
      </c>
      <c r="AU258" s="19" t="s">
        <v>82</v>
      </c>
    </row>
    <row r="259" s="2" customFormat="1" ht="24.15" customHeight="1">
      <c r="A259" s="40"/>
      <c r="B259" s="41"/>
      <c r="C259" s="206" t="s">
        <v>420</v>
      </c>
      <c r="D259" s="206" t="s">
        <v>145</v>
      </c>
      <c r="E259" s="207" t="s">
        <v>623</v>
      </c>
      <c r="F259" s="208" t="s">
        <v>624</v>
      </c>
      <c r="G259" s="209" t="s">
        <v>167</v>
      </c>
      <c r="H259" s="210">
        <v>0.069000000000000006</v>
      </c>
      <c r="I259" s="211"/>
      <c r="J259" s="212">
        <f>ROUND(I259*H259,2)</f>
        <v>0</v>
      </c>
      <c r="K259" s="208" t="s">
        <v>149</v>
      </c>
      <c r="L259" s="46"/>
      <c r="M259" s="213" t="s">
        <v>19</v>
      </c>
      <c r="N259" s="214" t="s">
        <v>43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272</v>
      </c>
      <c r="AT259" s="217" t="s">
        <v>145</v>
      </c>
      <c r="AU259" s="217" t="s">
        <v>82</v>
      </c>
      <c r="AY259" s="19" t="s">
        <v>142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80</v>
      </c>
      <c r="BK259" s="218">
        <f>ROUND(I259*H259,2)</f>
        <v>0</v>
      </c>
      <c r="BL259" s="19" t="s">
        <v>272</v>
      </c>
      <c r="BM259" s="217" t="s">
        <v>1153</v>
      </c>
    </row>
    <row r="260" s="2" customFormat="1">
      <c r="A260" s="40"/>
      <c r="B260" s="41"/>
      <c r="C260" s="42"/>
      <c r="D260" s="219" t="s">
        <v>152</v>
      </c>
      <c r="E260" s="42"/>
      <c r="F260" s="220" t="s">
        <v>626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152</v>
      </c>
      <c r="AU260" s="19" t="s">
        <v>82</v>
      </c>
    </row>
    <row r="261" s="2" customFormat="1">
      <c r="A261" s="40"/>
      <c r="B261" s="41"/>
      <c r="C261" s="42"/>
      <c r="D261" s="224" t="s">
        <v>154</v>
      </c>
      <c r="E261" s="42"/>
      <c r="F261" s="225" t="s">
        <v>627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154</v>
      </c>
      <c r="AU261" s="19" t="s">
        <v>82</v>
      </c>
    </row>
    <row r="262" s="12" customFormat="1" ht="22.8" customHeight="1">
      <c r="A262" s="12"/>
      <c r="B262" s="190"/>
      <c r="C262" s="191"/>
      <c r="D262" s="192" t="s">
        <v>71</v>
      </c>
      <c r="E262" s="204" t="s">
        <v>732</v>
      </c>
      <c r="F262" s="204" t="s">
        <v>733</v>
      </c>
      <c r="G262" s="191"/>
      <c r="H262" s="191"/>
      <c r="I262" s="194"/>
      <c r="J262" s="205">
        <f>BK262</f>
        <v>0</v>
      </c>
      <c r="K262" s="191"/>
      <c r="L262" s="196"/>
      <c r="M262" s="197"/>
      <c r="N262" s="198"/>
      <c r="O262" s="198"/>
      <c r="P262" s="199">
        <f>SUM(P263:P280)</f>
        <v>0</v>
      </c>
      <c r="Q262" s="198"/>
      <c r="R262" s="199">
        <f>SUM(R263:R280)</f>
        <v>1.0575970000000001</v>
      </c>
      <c r="S262" s="198"/>
      <c r="T262" s="200">
        <f>SUM(T263:T280)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1" t="s">
        <v>82</v>
      </c>
      <c r="AT262" s="202" t="s">
        <v>71</v>
      </c>
      <c r="AU262" s="202" t="s">
        <v>80</v>
      </c>
      <c r="AY262" s="201" t="s">
        <v>142</v>
      </c>
      <c r="BK262" s="203">
        <f>SUM(BK263:BK280)</f>
        <v>0</v>
      </c>
    </row>
    <row r="263" s="2" customFormat="1" ht="24.15" customHeight="1">
      <c r="A263" s="40"/>
      <c r="B263" s="41"/>
      <c r="C263" s="206" t="s">
        <v>426</v>
      </c>
      <c r="D263" s="206" t="s">
        <v>145</v>
      </c>
      <c r="E263" s="207" t="s">
        <v>1154</v>
      </c>
      <c r="F263" s="208" t="s">
        <v>1155</v>
      </c>
      <c r="G263" s="209" t="s">
        <v>191</v>
      </c>
      <c r="H263" s="210">
        <v>20.100000000000001</v>
      </c>
      <c r="I263" s="211"/>
      <c r="J263" s="212">
        <f>ROUND(I263*H263,2)</f>
        <v>0</v>
      </c>
      <c r="K263" s="208" t="s">
        <v>149</v>
      </c>
      <c r="L263" s="46"/>
      <c r="M263" s="213" t="s">
        <v>19</v>
      </c>
      <c r="N263" s="214" t="s">
        <v>43</v>
      </c>
      <c r="O263" s="86"/>
      <c r="P263" s="215">
        <f>O263*H263</f>
        <v>0</v>
      </c>
      <c r="Q263" s="215">
        <v>0.045710000000000001</v>
      </c>
      <c r="R263" s="215">
        <f>Q263*H263</f>
        <v>0.91877100000000012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272</v>
      </c>
      <c r="AT263" s="217" t="s">
        <v>145</v>
      </c>
      <c r="AU263" s="217" t="s">
        <v>82</v>
      </c>
      <c r="AY263" s="19" t="s">
        <v>142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80</v>
      </c>
      <c r="BK263" s="218">
        <f>ROUND(I263*H263,2)</f>
        <v>0</v>
      </c>
      <c r="BL263" s="19" t="s">
        <v>272</v>
      </c>
      <c r="BM263" s="217" t="s">
        <v>1156</v>
      </c>
    </row>
    <row r="264" s="2" customFormat="1">
      <c r="A264" s="40"/>
      <c r="B264" s="41"/>
      <c r="C264" s="42"/>
      <c r="D264" s="219" t="s">
        <v>152</v>
      </c>
      <c r="E264" s="42"/>
      <c r="F264" s="220" t="s">
        <v>1157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152</v>
      </c>
      <c r="AU264" s="19" t="s">
        <v>82</v>
      </c>
    </row>
    <row r="265" s="2" customFormat="1">
      <c r="A265" s="40"/>
      <c r="B265" s="41"/>
      <c r="C265" s="42"/>
      <c r="D265" s="224" t="s">
        <v>154</v>
      </c>
      <c r="E265" s="42"/>
      <c r="F265" s="225" t="s">
        <v>1158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154</v>
      </c>
      <c r="AU265" s="19" t="s">
        <v>82</v>
      </c>
    </row>
    <row r="266" s="14" customFormat="1">
      <c r="A266" s="14"/>
      <c r="B266" s="236"/>
      <c r="C266" s="237"/>
      <c r="D266" s="219" t="s">
        <v>156</v>
      </c>
      <c r="E266" s="238" t="s">
        <v>19</v>
      </c>
      <c r="F266" s="239" t="s">
        <v>1159</v>
      </c>
      <c r="G266" s="237"/>
      <c r="H266" s="240">
        <v>21.899999999999999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156</v>
      </c>
      <c r="AU266" s="246" t="s">
        <v>82</v>
      </c>
      <c r="AV266" s="14" t="s">
        <v>82</v>
      </c>
      <c r="AW266" s="14" t="s">
        <v>33</v>
      </c>
      <c r="AX266" s="14" t="s">
        <v>72</v>
      </c>
      <c r="AY266" s="246" t="s">
        <v>142</v>
      </c>
    </row>
    <row r="267" s="14" customFormat="1">
      <c r="A267" s="14"/>
      <c r="B267" s="236"/>
      <c r="C267" s="237"/>
      <c r="D267" s="219" t="s">
        <v>156</v>
      </c>
      <c r="E267" s="238" t="s">
        <v>19</v>
      </c>
      <c r="F267" s="239" t="s">
        <v>1160</v>
      </c>
      <c r="G267" s="237"/>
      <c r="H267" s="240">
        <v>-1.8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156</v>
      </c>
      <c r="AU267" s="246" t="s">
        <v>82</v>
      </c>
      <c r="AV267" s="14" t="s">
        <v>82</v>
      </c>
      <c r="AW267" s="14" t="s">
        <v>33</v>
      </c>
      <c r="AX267" s="14" t="s">
        <v>72</v>
      </c>
      <c r="AY267" s="246" t="s">
        <v>142</v>
      </c>
    </row>
    <row r="268" s="15" customFormat="1">
      <c r="A268" s="15"/>
      <c r="B268" s="247"/>
      <c r="C268" s="248"/>
      <c r="D268" s="219" t="s">
        <v>156</v>
      </c>
      <c r="E268" s="249" t="s">
        <v>19</v>
      </c>
      <c r="F268" s="250" t="s">
        <v>173</v>
      </c>
      <c r="G268" s="248"/>
      <c r="H268" s="251">
        <v>20.099999999999998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7" t="s">
        <v>156</v>
      </c>
      <c r="AU268" s="257" t="s">
        <v>82</v>
      </c>
      <c r="AV268" s="15" t="s">
        <v>150</v>
      </c>
      <c r="AW268" s="15" t="s">
        <v>33</v>
      </c>
      <c r="AX268" s="15" t="s">
        <v>80</v>
      </c>
      <c r="AY268" s="257" t="s">
        <v>142</v>
      </c>
    </row>
    <row r="269" s="2" customFormat="1" ht="16.5" customHeight="1">
      <c r="A269" s="40"/>
      <c r="B269" s="41"/>
      <c r="C269" s="206" t="s">
        <v>432</v>
      </c>
      <c r="D269" s="206" t="s">
        <v>145</v>
      </c>
      <c r="E269" s="207" t="s">
        <v>1161</v>
      </c>
      <c r="F269" s="208" t="s">
        <v>1162</v>
      </c>
      <c r="G269" s="209" t="s">
        <v>201</v>
      </c>
      <c r="H269" s="210">
        <v>7.2999999999999998</v>
      </c>
      <c r="I269" s="211"/>
      <c r="J269" s="212">
        <f>ROUND(I269*H269,2)</f>
        <v>0</v>
      </c>
      <c r="K269" s="208" t="s">
        <v>149</v>
      </c>
      <c r="L269" s="46"/>
      <c r="M269" s="213" t="s">
        <v>19</v>
      </c>
      <c r="N269" s="214" t="s">
        <v>43</v>
      </c>
      <c r="O269" s="86"/>
      <c r="P269" s="215">
        <f>O269*H269</f>
        <v>0</v>
      </c>
      <c r="Q269" s="215">
        <v>2.0000000000000002E-05</v>
      </c>
      <c r="R269" s="215">
        <f>Q269*H269</f>
        <v>0.000146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272</v>
      </c>
      <c r="AT269" s="217" t="s">
        <v>145</v>
      </c>
      <c r="AU269" s="217" t="s">
        <v>82</v>
      </c>
      <c r="AY269" s="19" t="s">
        <v>142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80</v>
      </c>
      <c r="BK269" s="218">
        <f>ROUND(I269*H269,2)</f>
        <v>0</v>
      </c>
      <c r="BL269" s="19" t="s">
        <v>272</v>
      </c>
      <c r="BM269" s="217" t="s">
        <v>1163</v>
      </c>
    </row>
    <row r="270" s="2" customFormat="1">
      <c r="A270" s="40"/>
      <c r="B270" s="41"/>
      <c r="C270" s="42"/>
      <c r="D270" s="219" t="s">
        <v>152</v>
      </c>
      <c r="E270" s="42"/>
      <c r="F270" s="220" t="s">
        <v>1164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152</v>
      </c>
      <c r="AU270" s="19" t="s">
        <v>82</v>
      </c>
    </row>
    <row r="271" s="2" customFormat="1">
      <c r="A271" s="40"/>
      <c r="B271" s="41"/>
      <c r="C271" s="42"/>
      <c r="D271" s="224" t="s">
        <v>154</v>
      </c>
      <c r="E271" s="42"/>
      <c r="F271" s="225" t="s">
        <v>1165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154</v>
      </c>
      <c r="AU271" s="19" t="s">
        <v>82</v>
      </c>
    </row>
    <row r="272" s="2" customFormat="1" ht="16.5" customHeight="1">
      <c r="A272" s="40"/>
      <c r="B272" s="41"/>
      <c r="C272" s="206" t="s">
        <v>439</v>
      </c>
      <c r="D272" s="206" t="s">
        <v>145</v>
      </c>
      <c r="E272" s="207" t="s">
        <v>1166</v>
      </c>
      <c r="F272" s="208" t="s">
        <v>1167</v>
      </c>
      <c r="G272" s="209" t="s">
        <v>201</v>
      </c>
      <c r="H272" s="210">
        <v>3</v>
      </c>
      <c r="I272" s="211"/>
      <c r="J272" s="212">
        <f>ROUND(I272*H272,2)</f>
        <v>0</v>
      </c>
      <c r="K272" s="208" t="s">
        <v>149</v>
      </c>
      <c r="L272" s="46"/>
      <c r="M272" s="213" t="s">
        <v>19</v>
      </c>
      <c r="N272" s="214" t="s">
        <v>43</v>
      </c>
      <c r="O272" s="86"/>
      <c r="P272" s="215">
        <f>O272*H272</f>
        <v>0</v>
      </c>
      <c r="Q272" s="215">
        <v>0.00091</v>
      </c>
      <c r="R272" s="215">
        <f>Q272*H272</f>
        <v>0.0027299999999999998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272</v>
      </c>
      <c r="AT272" s="217" t="s">
        <v>145</v>
      </c>
      <c r="AU272" s="217" t="s">
        <v>82</v>
      </c>
      <c r="AY272" s="19" t="s">
        <v>142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80</v>
      </c>
      <c r="BK272" s="218">
        <f>ROUND(I272*H272,2)</f>
        <v>0</v>
      </c>
      <c r="BL272" s="19" t="s">
        <v>272</v>
      </c>
      <c r="BM272" s="217" t="s">
        <v>1168</v>
      </c>
    </row>
    <row r="273" s="2" customFormat="1">
      <c r="A273" s="40"/>
      <c r="B273" s="41"/>
      <c r="C273" s="42"/>
      <c r="D273" s="219" t="s">
        <v>152</v>
      </c>
      <c r="E273" s="42"/>
      <c r="F273" s="220" t="s">
        <v>1169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152</v>
      </c>
      <c r="AU273" s="19" t="s">
        <v>82</v>
      </c>
    </row>
    <row r="274" s="2" customFormat="1">
      <c r="A274" s="40"/>
      <c r="B274" s="41"/>
      <c r="C274" s="42"/>
      <c r="D274" s="224" t="s">
        <v>154</v>
      </c>
      <c r="E274" s="42"/>
      <c r="F274" s="225" t="s">
        <v>1170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154</v>
      </c>
      <c r="AU274" s="19" t="s">
        <v>82</v>
      </c>
    </row>
    <row r="275" s="2" customFormat="1" ht="37.8" customHeight="1">
      <c r="A275" s="40"/>
      <c r="B275" s="41"/>
      <c r="C275" s="206" t="s">
        <v>447</v>
      </c>
      <c r="D275" s="206" t="s">
        <v>145</v>
      </c>
      <c r="E275" s="207" t="s">
        <v>1171</v>
      </c>
      <c r="F275" s="208" t="s">
        <v>1172</v>
      </c>
      <c r="G275" s="209" t="s">
        <v>201</v>
      </c>
      <c r="H275" s="210">
        <v>5</v>
      </c>
      <c r="I275" s="211"/>
      <c r="J275" s="212">
        <f>ROUND(I275*H275,2)</f>
        <v>0</v>
      </c>
      <c r="K275" s="208" t="s">
        <v>149</v>
      </c>
      <c r="L275" s="46"/>
      <c r="M275" s="213" t="s">
        <v>19</v>
      </c>
      <c r="N275" s="214" t="s">
        <v>43</v>
      </c>
      <c r="O275" s="86"/>
      <c r="P275" s="215">
        <f>O275*H275</f>
        <v>0</v>
      </c>
      <c r="Q275" s="215">
        <v>0.027189999999999999</v>
      </c>
      <c r="R275" s="215">
        <f>Q275*H275</f>
        <v>0.13594999999999999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272</v>
      </c>
      <c r="AT275" s="217" t="s">
        <v>145</v>
      </c>
      <c r="AU275" s="217" t="s">
        <v>82</v>
      </c>
      <c r="AY275" s="19" t="s">
        <v>142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80</v>
      </c>
      <c r="BK275" s="218">
        <f>ROUND(I275*H275,2)</f>
        <v>0</v>
      </c>
      <c r="BL275" s="19" t="s">
        <v>272</v>
      </c>
      <c r="BM275" s="217" t="s">
        <v>1173</v>
      </c>
    </row>
    <row r="276" s="2" customFormat="1">
      <c r="A276" s="40"/>
      <c r="B276" s="41"/>
      <c r="C276" s="42"/>
      <c r="D276" s="219" t="s">
        <v>152</v>
      </c>
      <c r="E276" s="42"/>
      <c r="F276" s="220" t="s">
        <v>1174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152</v>
      </c>
      <c r="AU276" s="19" t="s">
        <v>82</v>
      </c>
    </row>
    <row r="277" s="2" customFormat="1">
      <c r="A277" s="40"/>
      <c r="B277" s="41"/>
      <c r="C277" s="42"/>
      <c r="D277" s="224" t="s">
        <v>154</v>
      </c>
      <c r="E277" s="42"/>
      <c r="F277" s="225" t="s">
        <v>1175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154</v>
      </c>
      <c r="AU277" s="19" t="s">
        <v>82</v>
      </c>
    </row>
    <row r="278" s="2" customFormat="1" ht="24.15" customHeight="1">
      <c r="A278" s="40"/>
      <c r="B278" s="41"/>
      <c r="C278" s="206" t="s">
        <v>457</v>
      </c>
      <c r="D278" s="206" t="s">
        <v>145</v>
      </c>
      <c r="E278" s="207" t="s">
        <v>1176</v>
      </c>
      <c r="F278" s="208" t="s">
        <v>1177</v>
      </c>
      <c r="G278" s="209" t="s">
        <v>167</v>
      </c>
      <c r="H278" s="210">
        <v>1.0569999999999999</v>
      </c>
      <c r="I278" s="211"/>
      <c r="J278" s="212">
        <f>ROUND(I278*H278,2)</f>
        <v>0</v>
      </c>
      <c r="K278" s="208" t="s">
        <v>149</v>
      </c>
      <c r="L278" s="46"/>
      <c r="M278" s="213" t="s">
        <v>19</v>
      </c>
      <c r="N278" s="214" t="s">
        <v>43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272</v>
      </c>
      <c r="AT278" s="217" t="s">
        <v>145</v>
      </c>
      <c r="AU278" s="217" t="s">
        <v>82</v>
      </c>
      <c r="AY278" s="19" t="s">
        <v>142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80</v>
      </c>
      <c r="BK278" s="218">
        <f>ROUND(I278*H278,2)</f>
        <v>0</v>
      </c>
      <c r="BL278" s="19" t="s">
        <v>272</v>
      </c>
      <c r="BM278" s="217" t="s">
        <v>1178</v>
      </c>
    </row>
    <row r="279" s="2" customFormat="1">
      <c r="A279" s="40"/>
      <c r="B279" s="41"/>
      <c r="C279" s="42"/>
      <c r="D279" s="219" t="s">
        <v>152</v>
      </c>
      <c r="E279" s="42"/>
      <c r="F279" s="220" t="s">
        <v>1179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152</v>
      </c>
      <c r="AU279" s="19" t="s">
        <v>82</v>
      </c>
    </row>
    <row r="280" s="2" customFormat="1">
      <c r="A280" s="40"/>
      <c r="B280" s="41"/>
      <c r="C280" s="42"/>
      <c r="D280" s="224" t="s">
        <v>154</v>
      </c>
      <c r="E280" s="42"/>
      <c r="F280" s="225" t="s">
        <v>1180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154</v>
      </c>
      <c r="AU280" s="19" t="s">
        <v>82</v>
      </c>
    </row>
    <row r="281" s="12" customFormat="1" ht="22.8" customHeight="1">
      <c r="A281" s="12"/>
      <c r="B281" s="190"/>
      <c r="C281" s="191"/>
      <c r="D281" s="192" t="s">
        <v>71</v>
      </c>
      <c r="E281" s="204" t="s">
        <v>749</v>
      </c>
      <c r="F281" s="204" t="s">
        <v>750</v>
      </c>
      <c r="G281" s="191"/>
      <c r="H281" s="191"/>
      <c r="I281" s="194"/>
      <c r="J281" s="205">
        <f>BK281</f>
        <v>0</v>
      </c>
      <c r="K281" s="191"/>
      <c r="L281" s="196"/>
      <c r="M281" s="197"/>
      <c r="N281" s="198"/>
      <c r="O281" s="198"/>
      <c r="P281" s="199">
        <f>SUM(P282:P304)</f>
        <v>0</v>
      </c>
      <c r="Q281" s="198"/>
      <c r="R281" s="199">
        <f>SUM(R282:R304)</f>
        <v>0.0195</v>
      </c>
      <c r="S281" s="198"/>
      <c r="T281" s="200">
        <f>SUM(T282:T304)</f>
        <v>0.498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1" t="s">
        <v>82</v>
      </c>
      <c r="AT281" s="202" t="s">
        <v>71</v>
      </c>
      <c r="AU281" s="202" t="s">
        <v>80</v>
      </c>
      <c r="AY281" s="201" t="s">
        <v>142</v>
      </c>
      <c r="BK281" s="203">
        <f>SUM(BK282:BK304)</f>
        <v>0</v>
      </c>
    </row>
    <row r="282" s="2" customFormat="1" ht="24.15" customHeight="1">
      <c r="A282" s="40"/>
      <c r="B282" s="41"/>
      <c r="C282" s="206" t="s">
        <v>467</v>
      </c>
      <c r="D282" s="206" t="s">
        <v>145</v>
      </c>
      <c r="E282" s="207" t="s">
        <v>1181</v>
      </c>
      <c r="F282" s="208" t="s">
        <v>1182</v>
      </c>
      <c r="G282" s="209" t="s">
        <v>161</v>
      </c>
      <c r="H282" s="210">
        <v>1</v>
      </c>
      <c r="I282" s="211"/>
      <c r="J282" s="212">
        <f>ROUND(I282*H282,2)</f>
        <v>0</v>
      </c>
      <c r="K282" s="208" t="s">
        <v>149</v>
      </c>
      <c r="L282" s="46"/>
      <c r="M282" s="213" t="s">
        <v>19</v>
      </c>
      <c r="N282" s="214" t="s">
        <v>43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272</v>
      </c>
      <c r="AT282" s="217" t="s">
        <v>145</v>
      </c>
      <c r="AU282" s="217" t="s">
        <v>82</v>
      </c>
      <c r="AY282" s="19" t="s">
        <v>142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80</v>
      </c>
      <c r="BK282" s="218">
        <f>ROUND(I282*H282,2)</f>
        <v>0</v>
      </c>
      <c r="BL282" s="19" t="s">
        <v>272</v>
      </c>
      <c r="BM282" s="217" t="s">
        <v>1183</v>
      </c>
    </row>
    <row r="283" s="2" customFormat="1">
      <c r="A283" s="40"/>
      <c r="B283" s="41"/>
      <c r="C283" s="42"/>
      <c r="D283" s="219" t="s">
        <v>152</v>
      </c>
      <c r="E283" s="42"/>
      <c r="F283" s="220" t="s">
        <v>1184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152</v>
      </c>
      <c r="AU283" s="19" t="s">
        <v>82</v>
      </c>
    </row>
    <row r="284" s="2" customFormat="1">
      <c r="A284" s="40"/>
      <c r="B284" s="41"/>
      <c r="C284" s="42"/>
      <c r="D284" s="224" t="s">
        <v>154</v>
      </c>
      <c r="E284" s="42"/>
      <c r="F284" s="225" t="s">
        <v>1185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154</v>
      </c>
      <c r="AU284" s="19" t="s">
        <v>82</v>
      </c>
    </row>
    <row r="285" s="2" customFormat="1" ht="24.15" customHeight="1">
      <c r="A285" s="40"/>
      <c r="B285" s="41"/>
      <c r="C285" s="258" t="s">
        <v>475</v>
      </c>
      <c r="D285" s="258" t="s">
        <v>174</v>
      </c>
      <c r="E285" s="259" t="s">
        <v>1186</v>
      </c>
      <c r="F285" s="260" t="s">
        <v>1187</v>
      </c>
      <c r="G285" s="261" t="s">
        <v>161</v>
      </c>
      <c r="H285" s="262">
        <v>1</v>
      </c>
      <c r="I285" s="263"/>
      <c r="J285" s="264">
        <f>ROUND(I285*H285,2)</f>
        <v>0</v>
      </c>
      <c r="K285" s="260" t="s">
        <v>149</v>
      </c>
      <c r="L285" s="265"/>
      <c r="M285" s="266" t="s">
        <v>19</v>
      </c>
      <c r="N285" s="267" t="s">
        <v>43</v>
      </c>
      <c r="O285" s="86"/>
      <c r="P285" s="215">
        <f>O285*H285</f>
        <v>0</v>
      </c>
      <c r="Q285" s="215">
        <v>0.017000000000000001</v>
      </c>
      <c r="R285" s="215">
        <f>Q285*H285</f>
        <v>0.017000000000000001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83</v>
      </c>
      <c r="AT285" s="217" t="s">
        <v>174</v>
      </c>
      <c r="AU285" s="217" t="s">
        <v>82</v>
      </c>
      <c r="AY285" s="19" t="s">
        <v>142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80</v>
      </c>
      <c r="BK285" s="218">
        <f>ROUND(I285*H285,2)</f>
        <v>0</v>
      </c>
      <c r="BL285" s="19" t="s">
        <v>272</v>
      </c>
      <c r="BM285" s="217" t="s">
        <v>1188</v>
      </c>
    </row>
    <row r="286" s="2" customFormat="1">
      <c r="A286" s="40"/>
      <c r="B286" s="41"/>
      <c r="C286" s="42"/>
      <c r="D286" s="219" t="s">
        <v>152</v>
      </c>
      <c r="E286" s="42"/>
      <c r="F286" s="220" t="s">
        <v>1187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152</v>
      </c>
      <c r="AU286" s="19" t="s">
        <v>82</v>
      </c>
    </row>
    <row r="287" s="2" customFormat="1" ht="16.5" customHeight="1">
      <c r="A287" s="40"/>
      <c r="B287" s="41"/>
      <c r="C287" s="206" t="s">
        <v>480</v>
      </c>
      <c r="D287" s="206" t="s">
        <v>145</v>
      </c>
      <c r="E287" s="207" t="s">
        <v>774</v>
      </c>
      <c r="F287" s="208" t="s">
        <v>775</v>
      </c>
      <c r="G287" s="209" t="s">
        <v>161</v>
      </c>
      <c r="H287" s="210">
        <v>1</v>
      </c>
      <c r="I287" s="211"/>
      <c r="J287" s="212">
        <f>ROUND(I287*H287,2)</f>
        <v>0</v>
      </c>
      <c r="K287" s="208" t="s">
        <v>149</v>
      </c>
      <c r="L287" s="46"/>
      <c r="M287" s="213" t="s">
        <v>19</v>
      </c>
      <c r="N287" s="214" t="s">
        <v>43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272</v>
      </c>
      <c r="AT287" s="217" t="s">
        <v>145</v>
      </c>
      <c r="AU287" s="217" t="s">
        <v>82</v>
      </c>
      <c r="AY287" s="19" t="s">
        <v>142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80</v>
      </c>
      <c r="BK287" s="218">
        <f>ROUND(I287*H287,2)</f>
        <v>0</v>
      </c>
      <c r="BL287" s="19" t="s">
        <v>272</v>
      </c>
      <c r="BM287" s="217" t="s">
        <v>1189</v>
      </c>
    </row>
    <row r="288" s="2" customFormat="1">
      <c r="A288" s="40"/>
      <c r="B288" s="41"/>
      <c r="C288" s="42"/>
      <c r="D288" s="219" t="s">
        <v>152</v>
      </c>
      <c r="E288" s="42"/>
      <c r="F288" s="220" t="s">
        <v>777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152</v>
      </c>
      <c r="AU288" s="19" t="s">
        <v>82</v>
      </c>
    </row>
    <row r="289" s="2" customFormat="1">
      <c r="A289" s="40"/>
      <c r="B289" s="41"/>
      <c r="C289" s="42"/>
      <c r="D289" s="224" t="s">
        <v>154</v>
      </c>
      <c r="E289" s="42"/>
      <c r="F289" s="225" t="s">
        <v>778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154</v>
      </c>
      <c r="AU289" s="19" t="s">
        <v>82</v>
      </c>
    </row>
    <row r="290" s="2" customFormat="1" ht="24.15" customHeight="1">
      <c r="A290" s="40"/>
      <c r="B290" s="41"/>
      <c r="C290" s="258" t="s">
        <v>489</v>
      </c>
      <c r="D290" s="258" t="s">
        <v>174</v>
      </c>
      <c r="E290" s="259" t="s">
        <v>780</v>
      </c>
      <c r="F290" s="260" t="s">
        <v>781</v>
      </c>
      <c r="G290" s="261" t="s">
        <v>161</v>
      </c>
      <c r="H290" s="262">
        <v>1</v>
      </c>
      <c r="I290" s="263"/>
      <c r="J290" s="264">
        <f>ROUND(I290*H290,2)</f>
        <v>0</v>
      </c>
      <c r="K290" s="260" t="s">
        <v>149</v>
      </c>
      <c r="L290" s="265"/>
      <c r="M290" s="266" t="s">
        <v>19</v>
      </c>
      <c r="N290" s="267" t="s">
        <v>43</v>
      </c>
      <c r="O290" s="86"/>
      <c r="P290" s="215">
        <f>O290*H290</f>
        <v>0</v>
      </c>
      <c r="Q290" s="215">
        <v>0.00014999999999999999</v>
      </c>
      <c r="R290" s="215">
        <f>Q290*H290</f>
        <v>0.00014999999999999999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83</v>
      </c>
      <c r="AT290" s="217" t="s">
        <v>174</v>
      </c>
      <c r="AU290" s="217" t="s">
        <v>82</v>
      </c>
      <c r="AY290" s="19" t="s">
        <v>142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80</v>
      </c>
      <c r="BK290" s="218">
        <f>ROUND(I290*H290,2)</f>
        <v>0</v>
      </c>
      <c r="BL290" s="19" t="s">
        <v>272</v>
      </c>
      <c r="BM290" s="217" t="s">
        <v>1190</v>
      </c>
    </row>
    <row r="291" s="2" customFormat="1">
      <c r="A291" s="40"/>
      <c r="B291" s="41"/>
      <c r="C291" s="42"/>
      <c r="D291" s="219" t="s">
        <v>152</v>
      </c>
      <c r="E291" s="42"/>
      <c r="F291" s="220" t="s">
        <v>781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152</v>
      </c>
      <c r="AU291" s="19" t="s">
        <v>82</v>
      </c>
    </row>
    <row r="292" s="2" customFormat="1" ht="16.5" customHeight="1">
      <c r="A292" s="40"/>
      <c r="B292" s="41"/>
      <c r="C292" s="258" t="s">
        <v>495</v>
      </c>
      <c r="D292" s="258" t="s">
        <v>174</v>
      </c>
      <c r="E292" s="259" t="s">
        <v>784</v>
      </c>
      <c r="F292" s="260" t="s">
        <v>787</v>
      </c>
      <c r="G292" s="261" t="s">
        <v>161</v>
      </c>
      <c r="H292" s="262">
        <v>1</v>
      </c>
      <c r="I292" s="263"/>
      <c r="J292" s="264">
        <f>ROUND(I292*H292,2)</f>
        <v>0</v>
      </c>
      <c r="K292" s="260" t="s">
        <v>149</v>
      </c>
      <c r="L292" s="265"/>
      <c r="M292" s="266" t="s">
        <v>19</v>
      </c>
      <c r="N292" s="267" t="s">
        <v>43</v>
      </c>
      <c r="O292" s="86"/>
      <c r="P292" s="215">
        <f>O292*H292</f>
        <v>0</v>
      </c>
      <c r="Q292" s="215">
        <v>0.00014999999999999999</v>
      </c>
      <c r="R292" s="215">
        <f>Q292*H292</f>
        <v>0.00014999999999999999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83</v>
      </c>
      <c r="AT292" s="217" t="s">
        <v>174</v>
      </c>
      <c r="AU292" s="217" t="s">
        <v>82</v>
      </c>
      <c r="AY292" s="19" t="s">
        <v>142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80</v>
      </c>
      <c r="BK292" s="218">
        <f>ROUND(I292*H292,2)</f>
        <v>0</v>
      </c>
      <c r="BL292" s="19" t="s">
        <v>272</v>
      </c>
      <c r="BM292" s="217" t="s">
        <v>1191</v>
      </c>
    </row>
    <row r="293" s="2" customFormat="1">
      <c r="A293" s="40"/>
      <c r="B293" s="41"/>
      <c r="C293" s="42"/>
      <c r="D293" s="219" t="s">
        <v>152</v>
      </c>
      <c r="E293" s="42"/>
      <c r="F293" s="220" t="s">
        <v>787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152</v>
      </c>
      <c r="AU293" s="19" t="s">
        <v>82</v>
      </c>
    </row>
    <row r="294" s="2" customFormat="1" ht="21.75" customHeight="1">
      <c r="A294" s="40"/>
      <c r="B294" s="41"/>
      <c r="C294" s="206" t="s">
        <v>501</v>
      </c>
      <c r="D294" s="206" t="s">
        <v>145</v>
      </c>
      <c r="E294" s="207" t="s">
        <v>789</v>
      </c>
      <c r="F294" s="208" t="s">
        <v>790</v>
      </c>
      <c r="G294" s="209" t="s">
        <v>161</v>
      </c>
      <c r="H294" s="210">
        <v>1</v>
      </c>
      <c r="I294" s="211"/>
      <c r="J294" s="212">
        <f>ROUND(I294*H294,2)</f>
        <v>0</v>
      </c>
      <c r="K294" s="208" t="s">
        <v>149</v>
      </c>
      <c r="L294" s="46"/>
      <c r="M294" s="213" t="s">
        <v>19</v>
      </c>
      <c r="N294" s="214" t="s">
        <v>43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272</v>
      </c>
      <c r="AT294" s="217" t="s">
        <v>145</v>
      </c>
      <c r="AU294" s="217" t="s">
        <v>82</v>
      </c>
      <c r="AY294" s="19" t="s">
        <v>142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80</v>
      </c>
      <c r="BK294" s="218">
        <f>ROUND(I294*H294,2)</f>
        <v>0</v>
      </c>
      <c r="BL294" s="19" t="s">
        <v>272</v>
      </c>
      <c r="BM294" s="217" t="s">
        <v>1192</v>
      </c>
    </row>
    <row r="295" s="2" customFormat="1">
      <c r="A295" s="40"/>
      <c r="B295" s="41"/>
      <c r="C295" s="42"/>
      <c r="D295" s="219" t="s">
        <v>152</v>
      </c>
      <c r="E295" s="42"/>
      <c r="F295" s="220" t="s">
        <v>792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152</v>
      </c>
      <c r="AU295" s="19" t="s">
        <v>82</v>
      </c>
    </row>
    <row r="296" s="2" customFormat="1">
      <c r="A296" s="40"/>
      <c r="B296" s="41"/>
      <c r="C296" s="42"/>
      <c r="D296" s="224" t="s">
        <v>154</v>
      </c>
      <c r="E296" s="42"/>
      <c r="F296" s="225" t="s">
        <v>793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154</v>
      </c>
      <c r="AU296" s="19" t="s">
        <v>82</v>
      </c>
    </row>
    <row r="297" s="2" customFormat="1" ht="16.5" customHeight="1">
      <c r="A297" s="40"/>
      <c r="B297" s="41"/>
      <c r="C297" s="258" t="s">
        <v>507</v>
      </c>
      <c r="D297" s="258" t="s">
        <v>174</v>
      </c>
      <c r="E297" s="259" t="s">
        <v>795</v>
      </c>
      <c r="F297" s="260" t="s">
        <v>796</v>
      </c>
      <c r="G297" s="261" t="s">
        <v>161</v>
      </c>
      <c r="H297" s="262">
        <v>1</v>
      </c>
      <c r="I297" s="263"/>
      <c r="J297" s="264">
        <f>ROUND(I297*H297,2)</f>
        <v>0</v>
      </c>
      <c r="K297" s="260" t="s">
        <v>149</v>
      </c>
      <c r="L297" s="265"/>
      <c r="M297" s="266" t="s">
        <v>19</v>
      </c>
      <c r="N297" s="267" t="s">
        <v>43</v>
      </c>
      <c r="O297" s="86"/>
      <c r="P297" s="215">
        <f>O297*H297</f>
        <v>0</v>
      </c>
      <c r="Q297" s="215">
        <v>0.0022000000000000001</v>
      </c>
      <c r="R297" s="215">
        <f>Q297*H297</f>
        <v>0.0022000000000000001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83</v>
      </c>
      <c r="AT297" s="217" t="s">
        <v>174</v>
      </c>
      <c r="AU297" s="217" t="s">
        <v>82</v>
      </c>
      <c r="AY297" s="19" t="s">
        <v>142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272</v>
      </c>
      <c r="BM297" s="217" t="s">
        <v>1193</v>
      </c>
    </row>
    <row r="298" s="2" customFormat="1">
      <c r="A298" s="40"/>
      <c r="B298" s="41"/>
      <c r="C298" s="42"/>
      <c r="D298" s="219" t="s">
        <v>152</v>
      </c>
      <c r="E298" s="42"/>
      <c r="F298" s="220" t="s">
        <v>796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152</v>
      </c>
      <c r="AU298" s="19" t="s">
        <v>82</v>
      </c>
    </row>
    <row r="299" s="2" customFormat="1" ht="24.15" customHeight="1">
      <c r="A299" s="40"/>
      <c r="B299" s="41"/>
      <c r="C299" s="206" t="s">
        <v>513</v>
      </c>
      <c r="D299" s="206" t="s">
        <v>145</v>
      </c>
      <c r="E299" s="207" t="s">
        <v>1194</v>
      </c>
      <c r="F299" s="208" t="s">
        <v>1195</v>
      </c>
      <c r="G299" s="209" t="s">
        <v>161</v>
      </c>
      <c r="H299" s="210">
        <v>3</v>
      </c>
      <c r="I299" s="211"/>
      <c r="J299" s="212">
        <f>ROUND(I299*H299,2)</f>
        <v>0</v>
      </c>
      <c r="K299" s="208" t="s">
        <v>149</v>
      </c>
      <c r="L299" s="46"/>
      <c r="M299" s="213" t="s">
        <v>19</v>
      </c>
      <c r="N299" s="214" t="s">
        <v>43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0.16600000000000001</v>
      </c>
      <c r="T299" s="216">
        <f>S299*H299</f>
        <v>0.498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272</v>
      </c>
      <c r="AT299" s="217" t="s">
        <v>145</v>
      </c>
      <c r="AU299" s="217" t="s">
        <v>82</v>
      </c>
      <c r="AY299" s="19" t="s">
        <v>142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80</v>
      </c>
      <c r="BK299" s="218">
        <f>ROUND(I299*H299,2)</f>
        <v>0</v>
      </c>
      <c r="BL299" s="19" t="s">
        <v>272</v>
      </c>
      <c r="BM299" s="217" t="s">
        <v>1196</v>
      </c>
    </row>
    <row r="300" s="2" customFormat="1">
      <c r="A300" s="40"/>
      <c r="B300" s="41"/>
      <c r="C300" s="42"/>
      <c r="D300" s="219" t="s">
        <v>152</v>
      </c>
      <c r="E300" s="42"/>
      <c r="F300" s="220" t="s">
        <v>1197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152</v>
      </c>
      <c r="AU300" s="19" t="s">
        <v>82</v>
      </c>
    </row>
    <row r="301" s="2" customFormat="1">
      <c r="A301" s="40"/>
      <c r="B301" s="41"/>
      <c r="C301" s="42"/>
      <c r="D301" s="224" t="s">
        <v>154</v>
      </c>
      <c r="E301" s="42"/>
      <c r="F301" s="225" t="s">
        <v>1198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154</v>
      </c>
      <c r="AU301" s="19" t="s">
        <v>82</v>
      </c>
    </row>
    <row r="302" s="2" customFormat="1" ht="24.15" customHeight="1">
      <c r="A302" s="40"/>
      <c r="B302" s="41"/>
      <c r="C302" s="206" t="s">
        <v>519</v>
      </c>
      <c r="D302" s="206" t="s">
        <v>145</v>
      </c>
      <c r="E302" s="207" t="s">
        <v>805</v>
      </c>
      <c r="F302" s="208" t="s">
        <v>806</v>
      </c>
      <c r="G302" s="209" t="s">
        <v>483</v>
      </c>
      <c r="H302" s="268"/>
      <c r="I302" s="211"/>
      <c r="J302" s="212">
        <f>ROUND(I302*H302,2)</f>
        <v>0</v>
      </c>
      <c r="K302" s="208" t="s">
        <v>149</v>
      </c>
      <c r="L302" s="46"/>
      <c r="M302" s="213" t="s">
        <v>19</v>
      </c>
      <c r="N302" s="214" t="s">
        <v>43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272</v>
      </c>
      <c r="AT302" s="217" t="s">
        <v>145</v>
      </c>
      <c r="AU302" s="217" t="s">
        <v>82</v>
      </c>
      <c r="AY302" s="19" t="s">
        <v>142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80</v>
      </c>
      <c r="BK302" s="218">
        <f>ROUND(I302*H302,2)</f>
        <v>0</v>
      </c>
      <c r="BL302" s="19" t="s">
        <v>272</v>
      </c>
      <c r="BM302" s="217" t="s">
        <v>1199</v>
      </c>
    </row>
    <row r="303" s="2" customFormat="1">
      <c r="A303" s="40"/>
      <c r="B303" s="41"/>
      <c r="C303" s="42"/>
      <c r="D303" s="219" t="s">
        <v>152</v>
      </c>
      <c r="E303" s="42"/>
      <c r="F303" s="220" t="s">
        <v>808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152</v>
      </c>
      <c r="AU303" s="19" t="s">
        <v>82</v>
      </c>
    </row>
    <row r="304" s="2" customFormat="1">
      <c r="A304" s="40"/>
      <c r="B304" s="41"/>
      <c r="C304" s="42"/>
      <c r="D304" s="224" t="s">
        <v>154</v>
      </c>
      <c r="E304" s="42"/>
      <c r="F304" s="225" t="s">
        <v>809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154</v>
      </c>
      <c r="AU304" s="19" t="s">
        <v>82</v>
      </c>
    </row>
    <row r="305" s="12" customFormat="1" ht="22.8" customHeight="1">
      <c r="A305" s="12"/>
      <c r="B305" s="190"/>
      <c r="C305" s="191"/>
      <c r="D305" s="192" t="s">
        <v>71</v>
      </c>
      <c r="E305" s="204" t="s">
        <v>848</v>
      </c>
      <c r="F305" s="204" t="s">
        <v>849</v>
      </c>
      <c r="G305" s="191"/>
      <c r="H305" s="191"/>
      <c r="I305" s="194"/>
      <c r="J305" s="205">
        <f>BK305</f>
        <v>0</v>
      </c>
      <c r="K305" s="191"/>
      <c r="L305" s="196"/>
      <c r="M305" s="197"/>
      <c r="N305" s="198"/>
      <c r="O305" s="198"/>
      <c r="P305" s="199">
        <f>SUM(P306:P310)</f>
        <v>0</v>
      </c>
      <c r="Q305" s="198"/>
      <c r="R305" s="199">
        <f>SUM(R306:R310)</f>
        <v>0</v>
      </c>
      <c r="S305" s="198"/>
      <c r="T305" s="200">
        <f>SUM(T306:T310)</f>
        <v>3.1604599999999996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1" t="s">
        <v>82</v>
      </c>
      <c r="AT305" s="202" t="s">
        <v>71</v>
      </c>
      <c r="AU305" s="202" t="s">
        <v>80</v>
      </c>
      <c r="AY305" s="201" t="s">
        <v>142</v>
      </c>
      <c r="BK305" s="203">
        <f>SUM(BK306:BK310)</f>
        <v>0</v>
      </c>
    </row>
    <row r="306" s="2" customFormat="1" ht="24.15" customHeight="1">
      <c r="A306" s="40"/>
      <c r="B306" s="41"/>
      <c r="C306" s="206" t="s">
        <v>527</v>
      </c>
      <c r="D306" s="206" t="s">
        <v>145</v>
      </c>
      <c r="E306" s="207" t="s">
        <v>851</v>
      </c>
      <c r="F306" s="208" t="s">
        <v>852</v>
      </c>
      <c r="G306" s="209" t="s">
        <v>191</v>
      </c>
      <c r="H306" s="210">
        <v>38</v>
      </c>
      <c r="I306" s="211"/>
      <c r="J306" s="212">
        <f>ROUND(I306*H306,2)</f>
        <v>0</v>
      </c>
      <c r="K306" s="208" t="s">
        <v>149</v>
      </c>
      <c r="L306" s="46"/>
      <c r="M306" s="213" t="s">
        <v>19</v>
      </c>
      <c r="N306" s="214" t="s">
        <v>43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0.083169999999999994</v>
      </c>
      <c r="T306" s="216">
        <f>S306*H306</f>
        <v>3.1604599999999996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272</v>
      </c>
      <c r="AT306" s="217" t="s">
        <v>145</v>
      </c>
      <c r="AU306" s="217" t="s">
        <v>82</v>
      </c>
      <c r="AY306" s="19" t="s">
        <v>142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80</v>
      </c>
      <c r="BK306" s="218">
        <f>ROUND(I306*H306,2)</f>
        <v>0</v>
      </c>
      <c r="BL306" s="19" t="s">
        <v>272</v>
      </c>
      <c r="BM306" s="217" t="s">
        <v>1200</v>
      </c>
    </row>
    <row r="307" s="2" customFormat="1">
      <c r="A307" s="40"/>
      <c r="B307" s="41"/>
      <c r="C307" s="42"/>
      <c r="D307" s="219" t="s">
        <v>152</v>
      </c>
      <c r="E307" s="42"/>
      <c r="F307" s="220" t="s">
        <v>852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152</v>
      </c>
      <c r="AU307" s="19" t="s">
        <v>82</v>
      </c>
    </row>
    <row r="308" s="2" customFormat="1">
      <c r="A308" s="40"/>
      <c r="B308" s="41"/>
      <c r="C308" s="42"/>
      <c r="D308" s="224" t="s">
        <v>154</v>
      </c>
      <c r="E308" s="42"/>
      <c r="F308" s="225" t="s">
        <v>854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154</v>
      </c>
      <c r="AU308" s="19" t="s">
        <v>82</v>
      </c>
    </row>
    <row r="309" s="13" customFormat="1">
      <c r="A309" s="13"/>
      <c r="B309" s="226"/>
      <c r="C309" s="227"/>
      <c r="D309" s="219" t="s">
        <v>156</v>
      </c>
      <c r="E309" s="228" t="s">
        <v>19</v>
      </c>
      <c r="F309" s="229" t="s">
        <v>1201</v>
      </c>
      <c r="G309" s="227"/>
      <c r="H309" s="228" t="s">
        <v>19</v>
      </c>
      <c r="I309" s="230"/>
      <c r="J309" s="227"/>
      <c r="K309" s="227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156</v>
      </c>
      <c r="AU309" s="235" t="s">
        <v>82</v>
      </c>
      <c r="AV309" s="13" t="s">
        <v>80</v>
      </c>
      <c r="AW309" s="13" t="s">
        <v>33</v>
      </c>
      <c r="AX309" s="13" t="s">
        <v>72</v>
      </c>
      <c r="AY309" s="235" t="s">
        <v>142</v>
      </c>
    </row>
    <row r="310" s="14" customFormat="1">
      <c r="A310" s="14"/>
      <c r="B310" s="236"/>
      <c r="C310" s="237"/>
      <c r="D310" s="219" t="s">
        <v>156</v>
      </c>
      <c r="E310" s="238" t="s">
        <v>19</v>
      </c>
      <c r="F310" s="239" t="s">
        <v>412</v>
      </c>
      <c r="G310" s="237"/>
      <c r="H310" s="240">
        <v>38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156</v>
      </c>
      <c r="AU310" s="246" t="s">
        <v>82</v>
      </c>
      <c r="AV310" s="14" t="s">
        <v>82</v>
      </c>
      <c r="AW310" s="14" t="s">
        <v>33</v>
      </c>
      <c r="AX310" s="14" t="s">
        <v>80</v>
      </c>
      <c r="AY310" s="246" t="s">
        <v>142</v>
      </c>
    </row>
    <row r="311" s="12" customFormat="1" ht="22.8" customHeight="1">
      <c r="A311" s="12"/>
      <c r="B311" s="190"/>
      <c r="C311" s="191"/>
      <c r="D311" s="192" t="s">
        <v>71</v>
      </c>
      <c r="E311" s="204" t="s">
        <v>1202</v>
      </c>
      <c r="F311" s="204" t="s">
        <v>1203</v>
      </c>
      <c r="G311" s="191"/>
      <c r="H311" s="191"/>
      <c r="I311" s="194"/>
      <c r="J311" s="205">
        <f>BK311</f>
        <v>0</v>
      </c>
      <c r="K311" s="191"/>
      <c r="L311" s="196"/>
      <c r="M311" s="197"/>
      <c r="N311" s="198"/>
      <c r="O311" s="198"/>
      <c r="P311" s="199">
        <f>SUM(P312:P316)</f>
        <v>0</v>
      </c>
      <c r="Q311" s="198"/>
      <c r="R311" s="199">
        <f>SUM(R312:R316)</f>
        <v>0</v>
      </c>
      <c r="S311" s="198"/>
      <c r="T311" s="200">
        <f>SUM(T312:T316)</f>
        <v>0.19716700000000001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1" t="s">
        <v>82</v>
      </c>
      <c r="AT311" s="202" t="s">
        <v>71</v>
      </c>
      <c r="AU311" s="202" t="s">
        <v>80</v>
      </c>
      <c r="AY311" s="201" t="s">
        <v>142</v>
      </c>
      <c r="BK311" s="203">
        <f>SUM(BK312:BK316)</f>
        <v>0</v>
      </c>
    </row>
    <row r="312" s="2" customFormat="1" ht="16.5" customHeight="1">
      <c r="A312" s="40"/>
      <c r="B312" s="41"/>
      <c r="C312" s="206" t="s">
        <v>534</v>
      </c>
      <c r="D312" s="206" t="s">
        <v>145</v>
      </c>
      <c r="E312" s="207" t="s">
        <v>1204</v>
      </c>
      <c r="F312" s="208" t="s">
        <v>1205</v>
      </c>
      <c r="G312" s="209" t="s">
        <v>191</v>
      </c>
      <c r="H312" s="210">
        <v>27.77</v>
      </c>
      <c r="I312" s="211"/>
      <c r="J312" s="212">
        <f>ROUND(I312*H312,2)</f>
        <v>0</v>
      </c>
      <c r="K312" s="208" t="s">
        <v>149</v>
      </c>
      <c r="L312" s="46"/>
      <c r="M312" s="213" t="s">
        <v>19</v>
      </c>
      <c r="N312" s="214" t="s">
        <v>43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0.0071000000000000004</v>
      </c>
      <c r="T312" s="216">
        <f>S312*H312</f>
        <v>0.19716700000000001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272</v>
      </c>
      <c r="AT312" s="217" t="s">
        <v>145</v>
      </c>
      <c r="AU312" s="217" t="s">
        <v>82</v>
      </c>
      <c r="AY312" s="19" t="s">
        <v>142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80</v>
      </c>
      <c r="BK312" s="218">
        <f>ROUND(I312*H312,2)</f>
        <v>0</v>
      </c>
      <c r="BL312" s="19" t="s">
        <v>272</v>
      </c>
      <c r="BM312" s="217" t="s">
        <v>1206</v>
      </c>
    </row>
    <row r="313" s="2" customFormat="1">
      <c r="A313" s="40"/>
      <c r="B313" s="41"/>
      <c r="C313" s="42"/>
      <c r="D313" s="219" t="s">
        <v>152</v>
      </c>
      <c r="E313" s="42"/>
      <c r="F313" s="220" t="s">
        <v>1207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152</v>
      </c>
      <c r="AU313" s="19" t="s">
        <v>82</v>
      </c>
    </row>
    <row r="314" s="2" customFormat="1">
      <c r="A314" s="40"/>
      <c r="B314" s="41"/>
      <c r="C314" s="42"/>
      <c r="D314" s="224" t="s">
        <v>154</v>
      </c>
      <c r="E314" s="42"/>
      <c r="F314" s="225" t="s">
        <v>1208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154</v>
      </c>
      <c r="AU314" s="19" t="s">
        <v>82</v>
      </c>
    </row>
    <row r="315" s="13" customFormat="1">
      <c r="A315" s="13"/>
      <c r="B315" s="226"/>
      <c r="C315" s="227"/>
      <c r="D315" s="219" t="s">
        <v>156</v>
      </c>
      <c r="E315" s="228" t="s">
        <v>19</v>
      </c>
      <c r="F315" s="229" t="s">
        <v>1078</v>
      </c>
      <c r="G315" s="227"/>
      <c r="H315" s="228" t="s">
        <v>19</v>
      </c>
      <c r="I315" s="230"/>
      <c r="J315" s="227"/>
      <c r="K315" s="227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156</v>
      </c>
      <c r="AU315" s="235" t="s">
        <v>82</v>
      </c>
      <c r="AV315" s="13" t="s">
        <v>80</v>
      </c>
      <c r="AW315" s="13" t="s">
        <v>33</v>
      </c>
      <c r="AX315" s="13" t="s">
        <v>72</v>
      </c>
      <c r="AY315" s="235" t="s">
        <v>142</v>
      </c>
    </row>
    <row r="316" s="14" customFormat="1">
      <c r="A316" s="14"/>
      <c r="B316" s="236"/>
      <c r="C316" s="237"/>
      <c r="D316" s="219" t="s">
        <v>156</v>
      </c>
      <c r="E316" s="238" t="s">
        <v>19</v>
      </c>
      <c r="F316" s="239" t="s">
        <v>1079</v>
      </c>
      <c r="G316" s="237"/>
      <c r="H316" s="240">
        <v>27.77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156</v>
      </c>
      <c r="AU316" s="246" t="s">
        <v>82</v>
      </c>
      <c r="AV316" s="14" t="s">
        <v>82</v>
      </c>
      <c r="AW316" s="14" t="s">
        <v>33</v>
      </c>
      <c r="AX316" s="14" t="s">
        <v>80</v>
      </c>
      <c r="AY316" s="246" t="s">
        <v>142</v>
      </c>
    </row>
    <row r="317" s="12" customFormat="1" ht="22.8" customHeight="1">
      <c r="A317" s="12"/>
      <c r="B317" s="190"/>
      <c r="C317" s="191"/>
      <c r="D317" s="192" t="s">
        <v>71</v>
      </c>
      <c r="E317" s="204" t="s">
        <v>858</v>
      </c>
      <c r="F317" s="204" t="s">
        <v>859</v>
      </c>
      <c r="G317" s="191"/>
      <c r="H317" s="191"/>
      <c r="I317" s="194"/>
      <c r="J317" s="205">
        <f>BK317</f>
        <v>0</v>
      </c>
      <c r="K317" s="191"/>
      <c r="L317" s="196"/>
      <c r="M317" s="197"/>
      <c r="N317" s="198"/>
      <c r="O317" s="198"/>
      <c r="P317" s="199">
        <f>SUM(P318:P342)</f>
        <v>0</v>
      </c>
      <c r="Q317" s="198"/>
      <c r="R317" s="199">
        <f>SUM(R318:R342)</f>
        <v>0.37099418000000001</v>
      </c>
      <c r="S317" s="198"/>
      <c r="T317" s="200">
        <f>SUM(T318:T342)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1" t="s">
        <v>82</v>
      </c>
      <c r="AT317" s="202" t="s">
        <v>71</v>
      </c>
      <c r="AU317" s="202" t="s">
        <v>80</v>
      </c>
      <c r="AY317" s="201" t="s">
        <v>142</v>
      </c>
      <c r="BK317" s="203">
        <f>SUM(BK318:BK342)</f>
        <v>0</v>
      </c>
    </row>
    <row r="318" s="2" customFormat="1" ht="21.75" customHeight="1">
      <c r="A318" s="40"/>
      <c r="B318" s="41"/>
      <c r="C318" s="206" t="s">
        <v>540</v>
      </c>
      <c r="D318" s="206" t="s">
        <v>145</v>
      </c>
      <c r="E318" s="207" t="s">
        <v>867</v>
      </c>
      <c r="F318" s="208" t="s">
        <v>868</v>
      </c>
      <c r="G318" s="209" t="s">
        <v>191</v>
      </c>
      <c r="H318" s="210">
        <v>64.939999999999998</v>
      </c>
      <c r="I318" s="211"/>
      <c r="J318" s="212">
        <f>ROUND(I318*H318,2)</f>
        <v>0</v>
      </c>
      <c r="K318" s="208" t="s">
        <v>149</v>
      </c>
      <c r="L318" s="46"/>
      <c r="M318" s="213" t="s">
        <v>19</v>
      </c>
      <c r="N318" s="214" t="s">
        <v>43</v>
      </c>
      <c r="O318" s="86"/>
      <c r="P318" s="215">
        <f>O318*H318</f>
        <v>0</v>
      </c>
      <c r="Q318" s="215">
        <v>0.00069999999999999999</v>
      </c>
      <c r="R318" s="215">
        <f>Q318*H318</f>
        <v>0.045457999999999998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272</v>
      </c>
      <c r="AT318" s="217" t="s">
        <v>145</v>
      </c>
      <c r="AU318" s="217" t="s">
        <v>82</v>
      </c>
      <c r="AY318" s="19" t="s">
        <v>142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80</v>
      </c>
      <c r="BK318" s="218">
        <f>ROUND(I318*H318,2)</f>
        <v>0</v>
      </c>
      <c r="BL318" s="19" t="s">
        <v>272</v>
      </c>
      <c r="BM318" s="217" t="s">
        <v>1209</v>
      </c>
    </row>
    <row r="319" s="2" customFormat="1">
      <c r="A319" s="40"/>
      <c r="B319" s="41"/>
      <c r="C319" s="42"/>
      <c r="D319" s="219" t="s">
        <v>152</v>
      </c>
      <c r="E319" s="42"/>
      <c r="F319" s="220" t="s">
        <v>870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152</v>
      </c>
      <c r="AU319" s="19" t="s">
        <v>82</v>
      </c>
    </row>
    <row r="320" s="2" customFormat="1">
      <c r="A320" s="40"/>
      <c r="B320" s="41"/>
      <c r="C320" s="42"/>
      <c r="D320" s="224" t="s">
        <v>154</v>
      </c>
      <c r="E320" s="42"/>
      <c r="F320" s="225" t="s">
        <v>871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154</v>
      </c>
      <c r="AU320" s="19" t="s">
        <v>82</v>
      </c>
    </row>
    <row r="321" s="13" customFormat="1">
      <c r="A321" s="13"/>
      <c r="B321" s="226"/>
      <c r="C321" s="227"/>
      <c r="D321" s="219" t="s">
        <v>156</v>
      </c>
      <c r="E321" s="228" t="s">
        <v>19</v>
      </c>
      <c r="F321" s="229" t="s">
        <v>195</v>
      </c>
      <c r="G321" s="227"/>
      <c r="H321" s="228" t="s">
        <v>19</v>
      </c>
      <c r="I321" s="230"/>
      <c r="J321" s="227"/>
      <c r="K321" s="227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156</v>
      </c>
      <c r="AU321" s="235" t="s">
        <v>82</v>
      </c>
      <c r="AV321" s="13" t="s">
        <v>80</v>
      </c>
      <c r="AW321" s="13" t="s">
        <v>33</v>
      </c>
      <c r="AX321" s="13" t="s">
        <v>72</v>
      </c>
      <c r="AY321" s="235" t="s">
        <v>142</v>
      </c>
    </row>
    <row r="322" s="14" customFormat="1">
      <c r="A322" s="14"/>
      <c r="B322" s="236"/>
      <c r="C322" s="237"/>
      <c r="D322" s="219" t="s">
        <v>156</v>
      </c>
      <c r="E322" s="238" t="s">
        <v>19</v>
      </c>
      <c r="F322" s="239" t="s">
        <v>1077</v>
      </c>
      <c r="G322" s="237"/>
      <c r="H322" s="240">
        <v>37.170000000000002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156</v>
      </c>
      <c r="AU322" s="246" t="s">
        <v>82</v>
      </c>
      <c r="AV322" s="14" t="s">
        <v>82</v>
      </c>
      <c r="AW322" s="14" t="s">
        <v>33</v>
      </c>
      <c r="AX322" s="14" t="s">
        <v>72</v>
      </c>
      <c r="AY322" s="246" t="s">
        <v>142</v>
      </c>
    </row>
    <row r="323" s="13" customFormat="1">
      <c r="A323" s="13"/>
      <c r="B323" s="226"/>
      <c r="C323" s="227"/>
      <c r="D323" s="219" t="s">
        <v>156</v>
      </c>
      <c r="E323" s="228" t="s">
        <v>19</v>
      </c>
      <c r="F323" s="229" t="s">
        <v>1078</v>
      </c>
      <c r="G323" s="227"/>
      <c r="H323" s="228" t="s">
        <v>19</v>
      </c>
      <c r="I323" s="230"/>
      <c r="J323" s="227"/>
      <c r="K323" s="227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156</v>
      </c>
      <c r="AU323" s="235" t="s">
        <v>82</v>
      </c>
      <c r="AV323" s="13" t="s">
        <v>80</v>
      </c>
      <c r="AW323" s="13" t="s">
        <v>33</v>
      </c>
      <c r="AX323" s="13" t="s">
        <v>72</v>
      </c>
      <c r="AY323" s="235" t="s">
        <v>142</v>
      </c>
    </row>
    <row r="324" s="14" customFormat="1">
      <c r="A324" s="14"/>
      <c r="B324" s="236"/>
      <c r="C324" s="237"/>
      <c r="D324" s="219" t="s">
        <v>156</v>
      </c>
      <c r="E324" s="238" t="s">
        <v>19</v>
      </c>
      <c r="F324" s="239" t="s">
        <v>1079</v>
      </c>
      <c r="G324" s="237"/>
      <c r="H324" s="240">
        <v>27.77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6" t="s">
        <v>156</v>
      </c>
      <c r="AU324" s="246" t="s">
        <v>82</v>
      </c>
      <c r="AV324" s="14" t="s">
        <v>82</v>
      </c>
      <c r="AW324" s="14" t="s">
        <v>33</v>
      </c>
      <c r="AX324" s="14" t="s">
        <v>72</v>
      </c>
      <c r="AY324" s="246" t="s">
        <v>142</v>
      </c>
    </row>
    <row r="325" s="15" customFormat="1">
      <c r="A325" s="15"/>
      <c r="B325" s="247"/>
      <c r="C325" s="248"/>
      <c r="D325" s="219" t="s">
        <v>156</v>
      </c>
      <c r="E325" s="249" t="s">
        <v>19</v>
      </c>
      <c r="F325" s="250" t="s">
        <v>173</v>
      </c>
      <c r="G325" s="248"/>
      <c r="H325" s="251">
        <v>64.939999999999998</v>
      </c>
      <c r="I325" s="252"/>
      <c r="J325" s="248"/>
      <c r="K325" s="248"/>
      <c r="L325" s="253"/>
      <c r="M325" s="254"/>
      <c r="N325" s="255"/>
      <c r="O325" s="255"/>
      <c r="P325" s="255"/>
      <c r="Q325" s="255"/>
      <c r="R325" s="255"/>
      <c r="S325" s="255"/>
      <c r="T325" s="25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7" t="s">
        <v>156</v>
      </c>
      <c r="AU325" s="257" t="s">
        <v>82</v>
      </c>
      <c r="AV325" s="15" t="s">
        <v>150</v>
      </c>
      <c r="AW325" s="15" t="s">
        <v>33</v>
      </c>
      <c r="AX325" s="15" t="s">
        <v>80</v>
      </c>
      <c r="AY325" s="257" t="s">
        <v>142</v>
      </c>
    </row>
    <row r="326" s="2" customFormat="1" ht="44.25" customHeight="1">
      <c r="A326" s="40"/>
      <c r="B326" s="41"/>
      <c r="C326" s="258" t="s">
        <v>546</v>
      </c>
      <c r="D326" s="258" t="s">
        <v>174</v>
      </c>
      <c r="E326" s="259" t="s">
        <v>873</v>
      </c>
      <c r="F326" s="260" t="s">
        <v>874</v>
      </c>
      <c r="G326" s="261" t="s">
        <v>191</v>
      </c>
      <c r="H326" s="262">
        <v>71.433999999999998</v>
      </c>
      <c r="I326" s="263"/>
      <c r="J326" s="264">
        <f>ROUND(I326*H326,2)</f>
        <v>0</v>
      </c>
      <c r="K326" s="260" t="s">
        <v>149</v>
      </c>
      <c r="L326" s="265"/>
      <c r="M326" s="266" t="s">
        <v>19</v>
      </c>
      <c r="N326" s="267" t="s">
        <v>43</v>
      </c>
      <c r="O326" s="86"/>
      <c r="P326" s="215">
        <f>O326*H326</f>
        <v>0</v>
      </c>
      <c r="Q326" s="215">
        <v>0.0042900000000000004</v>
      </c>
      <c r="R326" s="215">
        <f>Q326*H326</f>
        <v>0.30645186000000002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83</v>
      </c>
      <c r="AT326" s="217" t="s">
        <v>174</v>
      </c>
      <c r="AU326" s="217" t="s">
        <v>82</v>
      </c>
      <c r="AY326" s="19" t="s">
        <v>142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80</v>
      </c>
      <c r="BK326" s="218">
        <f>ROUND(I326*H326,2)</f>
        <v>0</v>
      </c>
      <c r="BL326" s="19" t="s">
        <v>272</v>
      </c>
      <c r="BM326" s="217" t="s">
        <v>1210</v>
      </c>
    </row>
    <row r="327" s="2" customFormat="1">
      <c r="A327" s="40"/>
      <c r="B327" s="41"/>
      <c r="C327" s="42"/>
      <c r="D327" s="219" t="s">
        <v>152</v>
      </c>
      <c r="E327" s="42"/>
      <c r="F327" s="220" t="s">
        <v>874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152</v>
      </c>
      <c r="AU327" s="19" t="s">
        <v>82</v>
      </c>
    </row>
    <row r="328" s="14" customFormat="1">
      <c r="A328" s="14"/>
      <c r="B328" s="236"/>
      <c r="C328" s="237"/>
      <c r="D328" s="219" t="s">
        <v>156</v>
      </c>
      <c r="E328" s="238" t="s">
        <v>19</v>
      </c>
      <c r="F328" s="239" t="s">
        <v>1211</v>
      </c>
      <c r="G328" s="237"/>
      <c r="H328" s="240">
        <v>71.433999999999998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156</v>
      </c>
      <c r="AU328" s="246" t="s">
        <v>82</v>
      </c>
      <c r="AV328" s="14" t="s">
        <v>82</v>
      </c>
      <c r="AW328" s="14" t="s">
        <v>33</v>
      </c>
      <c r="AX328" s="14" t="s">
        <v>80</v>
      </c>
      <c r="AY328" s="246" t="s">
        <v>142</v>
      </c>
    </row>
    <row r="329" s="2" customFormat="1" ht="16.5" customHeight="1">
      <c r="A329" s="40"/>
      <c r="B329" s="41"/>
      <c r="C329" s="206" t="s">
        <v>552</v>
      </c>
      <c r="D329" s="206" t="s">
        <v>145</v>
      </c>
      <c r="E329" s="207" t="s">
        <v>878</v>
      </c>
      <c r="F329" s="208" t="s">
        <v>879</v>
      </c>
      <c r="G329" s="209" t="s">
        <v>201</v>
      </c>
      <c r="H329" s="210">
        <v>45.700000000000003</v>
      </c>
      <c r="I329" s="211"/>
      <c r="J329" s="212">
        <f>ROUND(I329*H329,2)</f>
        <v>0</v>
      </c>
      <c r="K329" s="208" t="s">
        <v>149</v>
      </c>
      <c r="L329" s="46"/>
      <c r="M329" s="213" t="s">
        <v>19</v>
      </c>
      <c r="N329" s="214" t="s">
        <v>43</v>
      </c>
      <c r="O329" s="86"/>
      <c r="P329" s="215">
        <f>O329*H329</f>
        <v>0</v>
      </c>
      <c r="Q329" s="215">
        <v>3.0000000000000001E-05</v>
      </c>
      <c r="R329" s="215">
        <f>Q329*H329</f>
        <v>0.001371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272</v>
      </c>
      <c r="AT329" s="217" t="s">
        <v>145</v>
      </c>
      <c r="AU329" s="217" t="s">
        <v>82</v>
      </c>
      <c r="AY329" s="19" t="s">
        <v>142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80</v>
      </c>
      <c r="BK329" s="218">
        <f>ROUND(I329*H329,2)</f>
        <v>0</v>
      </c>
      <c r="BL329" s="19" t="s">
        <v>272</v>
      </c>
      <c r="BM329" s="217" t="s">
        <v>1212</v>
      </c>
    </row>
    <row r="330" s="2" customFormat="1">
      <c r="A330" s="40"/>
      <c r="B330" s="41"/>
      <c r="C330" s="42"/>
      <c r="D330" s="219" t="s">
        <v>152</v>
      </c>
      <c r="E330" s="42"/>
      <c r="F330" s="220" t="s">
        <v>881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152</v>
      </c>
      <c r="AU330" s="19" t="s">
        <v>82</v>
      </c>
    </row>
    <row r="331" s="2" customFormat="1">
      <c r="A331" s="40"/>
      <c r="B331" s="41"/>
      <c r="C331" s="42"/>
      <c r="D331" s="224" t="s">
        <v>154</v>
      </c>
      <c r="E331" s="42"/>
      <c r="F331" s="225" t="s">
        <v>882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154</v>
      </c>
      <c r="AU331" s="19" t="s">
        <v>82</v>
      </c>
    </row>
    <row r="332" s="13" customFormat="1">
      <c r="A332" s="13"/>
      <c r="B332" s="226"/>
      <c r="C332" s="227"/>
      <c r="D332" s="219" t="s">
        <v>156</v>
      </c>
      <c r="E332" s="228" t="s">
        <v>19</v>
      </c>
      <c r="F332" s="229" t="s">
        <v>195</v>
      </c>
      <c r="G332" s="227"/>
      <c r="H332" s="228" t="s">
        <v>19</v>
      </c>
      <c r="I332" s="230"/>
      <c r="J332" s="227"/>
      <c r="K332" s="227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156</v>
      </c>
      <c r="AU332" s="235" t="s">
        <v>82</v>
      </c>
      <c r="AV332" s="13" t="s">
        <v>80</v>
      </c>
      <c r="AW332" s="13" t="s">
        <v>33</v>
      </c>
      <c r="AX332" s="13" t="s">
        <v>72</v>
      </c>
      <c r="AY332" s="235" t="s">
        <v>142</v>
      </c>
    </row>
    <row r="333" s="14" customFormat="1">
      <c r="A333" s="14"/>
      <c r="B333" s="236"/>
      <c r="C333" s="237"/>
      <c r="D333" s="219" t="s">
        <v>156</v>
      </c>
      <c r="E333" s="238" t="s">
        <v>19</v>
      </c>
      <c r="F333" s="239" t="s">
        <v>1213</v>
      </c>
      <c r="G333" s="237"/>
      <c r="H333" s="240">
        <v>24.300000000000001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156</v>
      </c>
      <c r="AU333" s="246" t="s">
        <v>82</v>
      </c>
      <c r="AV333" s="14" t="s">
        <v>82</v>
      </c>
      <c r="AW333" s="14" t="s">
        <v>33</v>
      </c>
      <c r="AX333" s="14" t="s">
        <v>72</v>
      </c>
      <c r="AY333" s="246" t="s">
        <v>142</v>
      </c>
    </row>
    <row r="334" s="13" customFormat="1">
      <c r="A334" s="13"/>
      <c r="B334" s="226"/>
      <c r="C334" s="227"/>
      <c r="D334" s="219" t="s">
        <v>156</v>
      </c>
      <c r="E334" s="228" t="s">
        <v>19</v>
      </c>
      <c r="F334" s="229" t="s">
        <v>1078</v>
      </c>
      <c r="G334" s="227"/>
      <c r="H334" s="228" t="s">
        <v>19</v>
      </c>
      <c r="I334" s="230"/>
      <c r="J334" s="227"/>
      <c r="K334" s="227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156</v>
      </c>
      <c r="AU334" s="235" t="s">
        <v>82</v>
      </c>
      <c r="AV334" s="13" t="s">
        <v>80</v>
      </c>
      <c r="AW334" s="13" t="s">
        <v>33</v>
      </c>
      <c r="AX334" s="13" t="s">
        <v>72</v>
      </c>
      <c r="AY334" s="235" t="s">
        <v>142</v>
      </c>
    </row>
    <row r="335" s="14" customFormat="1">
      <c r="A335" s="14"/>
      <c r="B335" s="236"/>
      <c r="C335" s="237"/>
      <c r="D335" s="219" t="s">
        <v>156</v>
      </c>
      <c r="E335" s="238" t="s">
        <v>19</v>
      </c>
      <c r="F335" s="239" t="s">
        <v>1214</v>
      </c>
      <c r="G335" s="237"/>
      <c r="H335" s="240">
        <v>21.399999999999999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6" t="s">
        <v>156</v>
      </c>
      <c r="AU335" s="246" t="s">
        <v>82</v>
      </c>
      <c r="AV335" s="14" t="s">
        <v>82</v>
      </c>
      <c r="AW335" s="14" t="s">
        <v>33</v>
      </c>
      <c r="AX335" s="14" t="s">
        <v>72</v>
      </c>
      <c r="AY335" s="246" t="s">
        <v>142</v>
      </c>
    </row>
    <row r="336" s="15" customFormat="1">
      <c r="A336" s="15"/>
      <c r="B336" s="247"/>
      <c r="C336" s="248"/>
      <c r="D336" s="219" t="s">
        <v>156</v>
      </c>
      <c r="E336" s="249" t="s">
        <v>19</v>
      </c>
      <c r="F336" s="250" t="s">
        <v>173</v>
      </c>
      <c r="G336" s="248"/>
      <c r="H336" s="251">
        <v>45.700000000000003</v>
      </c>
      <c r="I336" s="252"/>
      <c r="J336" s="248"/>
      <c r="K336" s="248"/>
      <c r="L336" s="253"/>
      <c r="M336" s="254"/>
      <c r="N336" s="255"/>
      <c r="O336" s="255"/>
      <c r="P336" s="255"/>
      <c r="Q336" s="255"/>
      <c r="R336" s="255"/>
      <c r="S336" s="255"/>
      <c r="T336" s="256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7" t="s">
        <v>156</v>
      </c>
      <c r="AU336" s="257" t="s">
        <v>82</v>
      </c>
      <c r="AV336" s="15" t="s">
        <v>150</v>
      </c>
      <c r="AW336" s="15" t="s">
        <v>33</v>
      </c>
      <c r="AX336" s="15" t="s">
        <v>80</v>
      </c>
      <c r="AY336" s="257" t="s">
        <v>142</v>
      </c>
    </row>
    <row r="337" s="2" customFormat="1" ht="16.5" customHeight="1">
      <c r="A337" s="40"/>
      <c r="B337" s="41"/>
      <c r="C337" s="258" t="s">
        <v>560</v>
      </c>
      <c r="D337" s="258" t="s">
        <v>174</v>
      </c>
      <c r="E337" s="259" t="s">
        <v>888</v>
      </c>
      <c r="F337" s="260" t="s">
        <v>889</v>
      </c>
      <c r="G337" s="261" t="s">
        <v>201</v>
      </c>
      <c r="H337" s="262">
        <v>46.613999999999997</v>
      </c>
      <c r="I337" s="263"/>
      <c r="J337" s="264">
        <f>ROUND(I337*H337,2)</f>
        <v>0</v>
      </c>
      <c r="K337" s="260" t="s">
        <v>149</v>
      </c>
      <c r="L337" s="265"/>
      <c r="M337" s="266" t="s">
        <v>19</v>
      </c>
      <c r="N337" s="267" t="s">
        <v>43</v>
      </c>
      <c r="O337" s="86"/>
      <c r="P337" s="215">
        <f>O337*H337</f>
        <v>0</v>
      </c>
      <c r="Q337" s="215">
        <v>0.00038000000000000002</v>
      </c>
      <c r="R337" s="215">
        <f>Q337*H337</f>
        <v>0.017713320000000001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83</v>
      </c>
      <c r="AT337" s="217" t="s">
        <v>174</v>
      </c>
      <c r="AU337" s="217" t="s">
        <v>82</v>
      </c>
      <c r="AY337" s="19" t="s">
        <v>142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80</v>
      </c>
      <c r="BK337" s="218">
        <f>ROUND(I337*H337,2)</f>
        <v>0</v>
      </c>
      <c r="BL337" s="19" t="s">
        <v>272</v>
      </c>
      <c r="BM337" s="217" t="s">
        <v>1215</v>
      </c>
    </row>
    <row r="338" s="2" customFormat="1">
      <c r="A338" s="40"/>
      <c r="B338" s="41"/>
      <c r="C338" s="42"/>
      <c r="D338" s="219" t="s">
        <v>152</v>
      </c>
      <c r="E338" s="42"/>
      <c r="F338" s="220" t="s">
        <v>889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152</v>
      </c>
      <c r="AU338" s="19" t="s">
        <v>82</v>
      </c>
    </row>
    <row r="339" s="14" customFormat="1">
      <c r="A339" s="14"/>
      <c r="B339" s="236"/>
      <c r="C339" s="237"/>
      <c r="D339" s="219" t="s">
        <v>156</v>
      </c>
      <c r="E339" s="238" t="s">
        <v>19</v>
      </c>
      <c r="F339" s="239" t="s">
        <v>1216</v>
      </c>
      <c r="G339" s="237"/>
      <c r="H339" s="240">
        <v>46.613999999999997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156</v>
      </c>
      <c r="AU339" s="246" t="s">
        <v>82</v>
      </c>
      <c r="AV339" s="14" t="s">
        <v>82</v>
      </c>
      <c r="AW339" s="14" t="s">
        <v>33</v>
      </c>
      <c r="AX339" s="14" t="s">
        <v>80</v>
      </c>
      <c r="AY339" s="246" t="s">
        <v>142</v>
      </c>
    </row>
    <row r="340" s="2" customFormat="1" ht="24.15" customHeight="1">
      <c r="A340" s="40"/>
      <c r="B340" s="41"/>
      <c r="C340" s="206" t="s">
        <v>566</v>
      </c>
      <c r="D340" s="206" t="s">
        <v>145</v>
      </c>
      <c r="E340" s="207" t="s">
        <v>893</v>
      </c>
      <c r="F340" s="208" t="s">
        <v>894</v>
      </c>
      <c r="G340" s="209" t="s">
        <v>167</v>
      </c>
      <c r="H340" s="210">
        <v>0.371</v>
      </c>
      <c r="I340" s="211"/>
      <c r="J340" s="212">
        <f>ROUND(I340*H340,2)</f>
        <v>0</v>
      </c>
      <c r="K340" s="208" t="s">
        <v>149</v>
      </c>
      <c r="L340" s="46"/>
      <c r="M340" s="213" t="s">
        <v>19</v>
      </c>
      <c r="N340" s="214" t="s">
        <v>43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272</v>
      </c>
      <c r="AT340" s="217" t="s">
        <v>145</v>
      </c>
      <c r="AU340" s="217" t="s">
        <v>82</v>
      </c>
      <c r="AY340" s="19" t="s">
        <v>142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80</v>
      </c>
      <c r="BK340" s="218">
        <f>ROUND(I340*H340,2)</f>
        <v>0</v>
      </c>
      <c r="BL340" s="19" t="s">
        <v>272</v>
      </c>
      <c r="BM340" s="217" t="s">
        <v>1217</v>
      </c>
    </row>
    <row r="341" s="2" customFormat="1">
      <c r="A341" s="40"/>
      <c r="B341" s="41"/>
      <c r="C341" s="42"/>
      <c r="D341" s="219" t="s">
        <v>152</v>
      </c>
      <c r="E341" s="42"/>
      <c r="F341" s="220" t="s">
        <v>896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152</v>
      </c>
      <c r="AU341" s="19" t="s">
        <v>82</v>
      </c>
    </row>
    <row r="342" s="2" customFormat="1">
      <c r="A342" s="40"/>
      <c r="B342" s="41"/>
      <c r="C342" s="42"/>
      <c r="D342" s="224" t="s">
        <v>154</v>
      </c>
      <c r="E342" s="42"/>
      <c r="F342" s="225" t="s">
        <v>897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154</v>
      </c>
      <c r="AU342" s="19" t="s">
        <v>82</v>
      </c>
    </row>
    <row r="343" s="12" customFormat="1" ht="22.8" customHeight="1">
      <c r="A343" s="12"/>
      <c r="B343" s="190"/>
      <c r="C343" s="191"/>
      <c r="D343" s="192" t="s">
        <v>71</v>
      </c>
      <c r="E343" s="204" t="s">
        <v>898</v>
      </c>
      <c r="F343" s="204" t="s">
        <v>899</v>
      </c>
      <c r="G343" s="191"/>
      <c r="H343" s="191"/>
      <c r="I343" s="194"/>
      <c r="J343" s="205">
        <f>BK343</f>
        <v>0</v>
      </c>
      <c r="K343" s="191"/>
      <c r="L343" s="196"/>
      <c r="M343" s="197"/>
      <c r="N343" s="198"/>
      <c r="O343" s="198"/>
      <c r="P343" s="199">
        <f>SUM(P344:P375)</f>
        <v>0</v>
      </c>
      <c r="Q343" s="198"/>
      <c r="R343" s="199">
        <f>SUM(R344:R375)</f>
        <v>0.13105780000000003</v>
      </c>
      <c r="S343" s="198"/>
      <c r="T343" s="200">
        <f>SUM(T344:T375)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1" t="s">
        <v>82</v>
      </c>
      <c r="AT343" s="202" t="s">
        <v>71</v>
      </c>
      <c r="AU343" s="202" t="s">
        <v>80</v>
      </c>
      <c r="AY343" s="201" t="s">
        <v>142</v>
      </c>
      <c r="BK343" s="203">
        <f>SUM(BK344:BK375)</f>
        <v>0</v>
      </c>
    </row>
    <row r="344" s="2" customFormat="1" ht="16.5" customHeight="1">
      <c r="A344" s="40"/>
      <c r="B344" s="41"/>
      <c r="C344" s="206" t="s">
        <v>572</v>
      </c>
      <c r="D344" s="206" t="s">
        <v>145</v>
      </c>
      <c r="E344" s="207" t="s">
        <v>901</v>
      </c>
      <c r="F344" s="208" t="s">
        <v>902</v>
      </c>
      <c r="G344" s="209" t="s">
        <v>191</v>
      </c>
      <c r="H344" s="210">
        <v>5.2000000000000002</v>
      </c>
      <c r="I344" s="211"/>
      <c r="J344" s="212">
        <f>ROUND(I344*H344,2)</f>
        <v>0</v>
      </c>
      <c r="K344" s="208" t="s">
        <v>149</v>
      </c>
      <c r="L344" s="46"/>
      <c r="M344" s="213" t="s">
        <v>19</v>
      </c>
      <c r="N344" s="214" t="s">
        <v>43</v>
      </c>
      <c r="O344" s="86"/>
      <c r="P344" s="215">
        <f>O344*H344</f>
        <v>0</v>
      </c>
      <c r="Q344" s="215">
        <v>0.00029999999999999997</v>
      </c>
      <c r="R344" s="215">
        <f>Q344*H344</f>
        <v>0.00156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272</v>
      </c>
      <c r="AT344" s="217" t="s">
        <v>145</v>
      </c>
      <c r="AU344" s="217" t="s">
        <v>82</v>
      </c>
      <c r="AY344" s="19" t="s">
        <v>142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80</v>
      </c>
      <c r="BK344" s="218">
        <f>ROUND(I344*H344,2)</f>
        <v>0</v>
      </c>
      <c r="BL344" s="19" t="s">
        <v>272</v>
      </c>
      <c r="BM344" s="217" t="s">
        <v>1218</v>
      </c>
    </row>
    <row r="345" s="2" customFormat="1">
      <c r="A345" s="40"/>
      <c r="B345" s="41"/>
      <c r="C345" s="42"/>
      <c r="D345" s="219" t="s">
        <v>152</v>
      </c>
      <c r="E345" s="42"/>
      <c r="F345" s="220" t="s">
        <v>904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152</v>
      </c>
      <c r="AU345" s="19" t="s">
        <v>82</v>
      </c>
    </row>
    <row r="346" s="2" customFormat="1">
      <c r="A346" s="40"/>
      <c r="B346" s="41"/>
      <c r="C346" s="42"/>
      <c r="D346" s="224" t="s">
        <v>154</v>
      </c>
      <c r="E346" s="42"/>
      <c r="F346" s="225" t="s">
        <v>905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154</v>
      </c>
      <c r="AU346" s="19" t="s">
        <v>82</v>
      </c>
    </row>
    <row r="347" s="2" customFormat="1" ht="16.5" customHeight="1">
      <c r="A347" s="40"/>
      <c r="B347" s="41"/>
      <c r="C347" s="206" t="s">
        <v>578</v>
      </c>
      <c r="D347" s="206" t="s">
        <v>145</v>
      </c>
      <c r="E347" s="207" t="s">
        <v>907</v>
      </c>
      <c r="F347" s="208" t="s">
        <v>908</v>
      </c>
      <c r="G347" s="209" t="s">
        <v>191</v>
      </c>
      <c r="H347" s="210">
        <v>5.2000000000000002</v>
      </c>
      <c r="I347" s="211"/>
      <c r="J347" s="212">
        <f>ROUND(I347*H347,2)</f>
        <v>0</v>
      </c>
      <c r="K347" s="208" t="s">
        <v>149</v>
      </c>
      <c r="L347" s="46"/>
      <c r="M347" s="213" t="s">
        <v>19</v>
      </c>
      <c r="N347" s="214" t="s">
        <v>43</v>
      </c>
      <c r="O347" s="86"/>
      <c r="P347" s="215">
        <f>O347*H347</f>
        <v>0</v>
      </c>
      <c r="Q347" s="215">
        <v>0.0044999999999999997</v>
      </c>
      <c r="R347" s="215">
        <f>Q347*H347</f>
        <v>0.023400000000000001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272</v>
      </c>
      <c r="AT347" s="217" t="s">
        <v>145</v>
      </c>
      <c r="AU347" s="217" t="s">
        <v>82</v>
      </c>
      <c r="AY347" s="19" t="s">
        <v>142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80</v>
      </c>
      <c r="BK347" s="218">
        <f>ROUND(I347*H347,2)</f>
        <v>0</v>
      </c>
      <c r="BL347" s="19" t="s">
        <v>272</v>
      </c>
      <c r="BM347" s="217" t="s">
        <v>1219</v>
      </c>
    </row>
    <row r="348" s="2" customFormat="1">
      <c r="A348" s="40"/>
      <c r="B348" s="41"/>
      <c r="C348" s="42"/>
      <c r="D348" s="219" t="s">
        <v>152</v>
      </c>
      <c r="E348" s="42"/>
      <c r="F348" s="220" t="s">
        <v>910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152</v>
      </c>
      <c r="AU348" s="19" t="s">
        <v>82</v>
      </c>
    </row>
    <row r="349" s="2" customFormat="1">
      <c r="A349" s="40"/>
      <c r="B349" s="41"/>
      <c r="C349" s="42"/>
      <c r="D349" s="224" t="s">
        <v>154</v>
      </c>
      <c r="E349" s="42"/>
      <c r="F349" s="225" t="s">
        <v>911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154</v>
      </c>
      <c r="AU349" s="19" t="s">
        <v>82</v>
      </c>
    </row>
    <row r="350" s="2" customFormat="1" ht="33" customHeight="1">
      <c r="A350" s="40"/>
      <c r="B350" s="41"/>
      <c r="C350" s="206" t="s">
        <v>584</v>
      </c>
      <c r="D350" s="206" t="s">
        <v>145</v>
      </c>
      <c r="E350" s="207" t="s">
        <v>920</v>
      </c>
      <c r="F350" s="208" t="s">
        <v>921</v>
      </c>
      <c r="G350" s="209" t="s">
        <v>191</v>
      </c>
      <c r="H350" s="210">
        <v>5.2000000000000002</v>
      </c>
      <c r="I350" s="211"/>
      <c r="J350" s="212">
        <f>ROUND(I350*H350,2)</f>
        <v>0</v>
      </c>
      <c r="K350" s="208" t="s">
        <v>149</v>
      </c>
      <c r="L350" s="46"/>
      <c r="M350" s="213" t="s">
        <v>19</v>
      </c>
      <c r="N350" s="214" t="s">
        <v>43</v>
      </c>
      <c r="O350" s="86"/>
      <c r="P350" s="215">
        <f>O350*H350</f>
        <v>0</v>
      </c>
      <c r="Q350" s="215">
        <v>0.0053499999999999997</v>
      </c>
      <c r="R350" s="215">
        <f>Q350*H350</f>
        <v>0.027820000000000001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272</v>
      </c>
      <c r="AT350" s="217" t="s">
        <v>145</v>
      </c>
      <c r="AU350" s="217" t="s">
        <v>82</v>
      </c>
      <c r="AY350" s="19" t="s">
        <v>142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80</v>
      </c>
      <c r="BK350" s="218">
        <f>ROUND(I350*H350,2)</f>
        <v>0</v>
      </c>
      <c r="BL350" s="19" t="s">
        <v>272</v>
      </c>
      <c r="BM350" s="217" t="s">
        <v>1220</v>
      </c>
    </row>
    <row r="351" s="2" customFormat="1">
      <c r="A351" s="40"/>
      <c r="B351" s="41"/>
      <c r="C351" s="42"/>
      <c r="D351" s="219" t="s">
        <v>152</v>
      </c>
      <c r="E351" s="42"/>
      <c r="F351" s="220" t="s">
        <v>923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152</v>
      </c>
      <c r="AU351" s="19" t="s">
        <v>82</v>
      </c>
    </row>
    <row r="352" s="2" customFormat="1">
      <c r="A352" s="40"/>
      <c r="B352" s="41"/>
      <c r="C352" s="42"/>
      <c r="D352" s="224" t="s">
        <v>154</v>
      </c>
      <c r="E352" s="42"/>
      <c r="F352" s="225" t="s">
        <v>924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154</v>
      </c>
      <c r="AU352" s="19" t="s">
        <v>82</v>
      </c>
    </row>
    <row r="353" s="13" customFormat="1">
      <c r="A353" s="13"/>
      <c r="B353" s="226"/>
      <c r="C353" s="227"/>
      <c r="D353" s="219" t="s">
        <v>156</v>
      </c>
      <c r="E353" s="228" t="s">
        <v>19</v>
      </c>
      <c r="F353" s="229" t="s">
        <v>927</v>
      </c>
      <c r="G353" s="227"/>
      <c r="H353" s="228" t="s">
        <v>19</v>
      </c>
      <c r="I353" s="230"/>
      <c r="J353" s="227"/>
      <c r="K353" s="227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156</v>
      </c>
      <c r="AU353" s="235" t="s">
        <v>82</v>
      </c>
      <c r="AV353" s="13" t="s">
        <v>80</v>
      </c>
      <c r="AW353" s="13" t="s">
        <v>33</v>
      </c>
      <c r="AX353" s="13" t="s">
        <v>72</v>
      </c>
      <c r="AY353" s="235" t="s">
        <v>142</v>
      </c>
    </row>
    <row r="354" s="14" customFormat="1">
      <c r="A354" s="14"/>
      <c r="B354" s="236"/>
      <c r="C354" s="237"/>
      <c r="D354" s="219" t="s">
        <v>156</v>
      </c>
      <c r="E354" s="238" t="s">
        <v>19</v>
      </c>
      <c r="F354" s="239" t="s">
        <v>1221</v>
      </c>
      <c r="G354" s="237"/>
      <c r="H354" s="240">
        <v>2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156</v>
      </c>
      <c r="AU354" s="246" t="s">
        <v>82</v>
      </c>
      <c r="AV354" s="14" t="s">
        <v>82</v>
      </c>
      <c r="AW354" s="14" t="s">
        <v>33</v>
      </c>
      <c r="AX354" s="14" t="s">
        <v>72</v>
      </c>
      <c r="AY354" s="246" t="s">
        <v>142</v>
      </c>
    </row>
    <row r="355" s="14" customFormat="1">
      <c r="A355" s="14"/>
      <c r="B355" s="236"/>
      <c r="C355" s="237"/>
      <c r="D355" s="219" t="s">
        <v>156</v>
      </c>
      <c r="E355" s="238" t="s">
        <v>19</v>
      </c>
      <c r="F355" s="239" t="s">
        <v>1222</v>
      </c>
      <c r="G355" s="237"/>
      <c r="H355" s="240">
        <v>3.2000000000000002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6" t="s">
        <v>156</v>
      </c>
      <c r="AU355" s="246" t="s">
        <v>82</v>
      </c>
      <c r="AV355" s="14" t="s">
        <v>82</v>
      </c>
      <c r="AW355" s="14" t="s">
        <v>33</v>
      </c>
      <c r="AX355" s="14" t="s">
        <v>72</v>
      </c>
      <c r="AY355" s="246" t="s">
        <v>142</v>
      </c>
    </row>
    <row r="356" s="15" customFormat="1">
      <c r="A356" s="15"/>
      <c r="B356" s="247"/>
      <c r="C356" s="248"/>
      <c r="D356" s="219" t="s">
        <v>156</v>
      </c>
      <c r="E356" s="249" t="s">
        <v>19</v>
      </c>
      <c r="F356" s="250" t="s">
        <v>173</v>
      </c>
      <c r="G356" s="248"/>
      <c r="H356" s="251">
        <v>5.2000000000000002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57" t="s">
        <v>156</v>
      </c>
      <c r="AU356" s="257" t="s">
        <v>82</v>
      </c>
      <c r="AV356" s="15" t="s">
        <v>150</v>
      </c>
      <c r="AW356" s="15" t="s">
        <v>33</v>
      </c>
      <c r="AX356" s="15" t="s">
        <v>80</v>
      </c>
      <c r="AY356" s="257" t="s">
        <v>142</v>
      </c>
    </row>
    <row r="357" s="2" customFormat="1" ht="33" customHeight="1">
      <c r="A357" s="40"/>
      <c r="B357" s="41"/>
      <c r="C357" s="258" t="s">
        <v>590</v>
      </c>
      <c r="D357" s="258" t="s">
        <v>174</v>
      </c>
      <c r="E357" s="259" t="s">
        <v>929</v>
      </c>
      <c r="F357" s="260" t="s">
        <v>930</v>
      </c>
      <c r="G357" s="261" t="s">
        <v>191</v>
      </c>
      <c r="H357" s="262">
        <v>5.7199999999999998</v>
      </c>
      <c r="I357" s="263"/>
      <c r="J357" s="264">
        <f>ROUND(I357*H357,2)</f>
        <v>0</v>
      </c>
      <c r="K357" s="260" t="s">
        <v>149</v>
      </c>
      <c r="L357" s="265"/>
      <c r="M357" s="266" t="s">
        <v>19</v>
      </c>
      <c r="N357" s="267" t="s">
        <v>43</v>
      </c>
      <c r="O357" s="86"/>
      <c r="P357" s="215">
        <f>O357*H357</f>
        <v>0</v>
      </c>
      <c r="Q357" s="215">
        <v>0.012800000000000001</v>
      </c>
      <c r="R357" s="215">
        <f>Q357*H357</f>
        <v>0.073216000000000003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83</v>
      </c>
      <c r="AT357" s="217" t="s">
        <v>174</v>
      </c>
      <c r="AU357" s="217" t="s">
        <v>82</v>
      </c>
      <c r="AY357" s="19" t="s">
        <v>142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80</v>
      </c>
      <c r="BK357" s="218">
        <f>ROUND(I357*H357,2)</f>
        <v>0</v>
      </c>
      <c r="BL357" s="19" t="s">
        <v>272</v>
      </c>
      <c r="BM357" s="217" t="s">
        <v>1223</v>
      </c>
    </row>
    <row r="358" s="2" customFormat="1">
      <c r="A358" s="40"/>
      <c r="B358" s="41"/>
      <c r="C358" s="42"/>
      <c r="D358" s="219" t="s">
        <v>152</v>
      </c>
      <c r="E358" s="42"/>
      <c r="F358" s="220" t="s">
        <v>930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152</v>
      </c>
      <c r="AU358" s="19" t="s">
        <v>82</v>
      </c>
    </row>
    <row r="359" s="14" customFormat="1">
      <c r="A359" s="14"/>
      <c r="B359" s="236"/>
      <c r="C359" s="237"/>
      <c r="D359" s="219" t="s">
        <v>156</v>
      </c>
      <c r="E359" s="238" t="s">
        <v>19</v>
      </c>
      <c r="F359" s="239" t="s">
        <v>1224</v>
      </c>
      <c r="G359" s="237"/>
      <c r="H359" s="240">
        <v>5.7199999999999998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156</v>
      </c>
      <c r="AU359" s="246" t="s">
        <v>82</v>
      </c>
      <c r="AV359" s="14" t="s">
        <v>82</v>
      </c>
      <c r="AW359" s="14" t="s">
        <v>33</v>
      </c>
      <c r="AX359" s="14" t="s">
        <v>80</v>
      </c>
      <c r="AY359" s="246" t="s">
        <v>142</v>
      </c>
    </row>
    <row r="360" s="2" customFormat="1" ht="24.15" customHeight="1">
      <c r="A360" s="40"/>
      <c r="B360" s="41"/>
      <c r="C360" s="206" t="s">
        <v>596</v>
      </c>
      <c r="D360" s="206" t="s">
        <v>145</v>
      </c>
      <c r="E360" s="207" t="s">
        <v>934</v>
      </c>
      <c r="F360" s="208" t="s">
        <v>935</v>
      </c>
      <c r="G360" s="209" t="s">
        <v>201</v>
      </c>
      <c r="H360" s="210">
        <v>10.6</v>
      </c>
      <c r="I360" s="211"/>
      <c r="J360" s="212">
        <f>ROUND(I360*H360,2)</f>
        <v>0</v>
      </c>
      <c r="K360" s="208" t="s">
        <v>149</v>
      </c>
      <c r="L360" s="46"/>
      <c r="M360" s="213" t="s">
        <v>19</v>
      </c>
      <c r="N360" s="214" t="s">
        <v>43</v>
      </c>
      <c r="O360" s="86"/>
      <c r="P360" s="215">
        <f>O360*H360</f>
        <v>0</v>
      </c>
      <c r="Q360" s="215">
        <v>0.00018000000000000001</v>
      </c>
      <c r="R360" s="215">
        <f>Q360*H360</f>
        <v>0.001908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272</v>
      </c>
      <c r="AT360" s="217" t="s">
        <v>145</v>
      </c>
      <c r="AU360" s="217" t="s">
        <v>82</v>
      </c>
      <c r="AY360" s="19" t="s">
        <v>142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80</v>
      </c>
      <c r="BK360" s="218">
        <f>ROUND(I360*H360,2)</f>
        <v>0</v>
      </c>
      <c r="BL360" s="19" t="s">
        <v>272</v>
      </c>
      <c r="BM360" s="217" t="s">
        <v>1225</v>
      </c>
    </row>
    <row r="361" s="2" customFormat="1">
      <c r="A361" s="40"/>
      <c r="B361" s="41"/>
      <c r="C361" s="42"/>
      <c r="D361" s="219" t="s">
        <v>152</v>
      </c>
      <c r="E361" s="42"/>
      <c r="F361" s="220" t="s">
        <v>937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152</v>
      </c>
      <c r="AU361" s="19" t="s">
        <v>82</v>
      </c>
    </row>
    <row r="362" s="2" customFormat="1">
      <c r="A362" s="40"/>
      <c r="B362" s="41"/>
      <c r="C362" s="42"/>
      <c r="D362" s="224" t="s">
        <v>154</v>
      </c>
      <c r="E362" s="42"/>
      <c r="F362" s="225" t="s">
        <v>938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154</v>
      </c>
      <c r="AU362" s="19" t="s">
        <v>82</v>
      </c>
    </row>
    <row r="363" s="13" customFormat="1">
      <c r="A363" s="13"/>
      <c r="B363" s="226"/>
      <c r="C363" s="227"/>
      <c r="D363" s="219" t="s">
        <v>156</v>
      </c>
      <c r="E363" s="228" t="s">
        <v>19</v>
      </c>
      <c r="F363" s="229" t="s">
        <v>927</v>
      </c>
      <c r="G363" s="227"/>
      <c r="H363" s="228" t="s">
        <v>19</v>
      </c>
      <c r="I363" s="230"/>
      <c r="J363" s="227"/>
      <c r="K363" s="227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156</v>
      </c>
      <c r="AU363" s="235" t="s">
        <v>82</v>
      </c>
      <c r="AV363" s="13" t="s">
        <v>80</v>
      </c>
      <c r="AW363" s="13" t="s">
        <v>33</v>
      </c>
      <c r="AX363" s="13" t="s">
        <v>72</v>
      </c>
      <c r="AY363" s="235" t="s">
        <v>142</v>
      </c>
    </row>
    <row r="364" s="14" customFormat="1">
      <c r="A364" s="14"/>
      <c r="B364" s="236"/>
      <c r="C364" s="237"/>
      <c r="D364" s="219" t="s">
        <v>156</v>
      </c>
      <c r="E364" s="238" t="s">
        <v>19</v>
      </c>
      <c r="F364" s="239" t="s">
        <v>1226</v>
      </c>
      <c r="G364" s="237"/>
      <c r="H364" s="240">
        <v>5.5999999999999996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156</v>
      </c>
      <c r="AU364" s="246" t="s">
        <v>82</v>
      </c>
      <c r="AV364" s="14" t="s">
        <v>82</v>
      </c>
      <c r="AW364" s="14" t="s">
        <v>33</v>
      </c>
      <c r="AX364" s="14" t="s">
        <v>72</v>
      </c>
      <c r="AY364" s="246" t="s">
        <v>142</v>
      </c>
    </row>
    <row r="365" s="14" customFormat="1">
      <c r="A365" s="14"/>
      <c r="B365" s="236"/>
      <c r="C365" s="237"/>
      <c r="D365" s="219" t="s">
        <v>156</v>
      </c>
      <c r="E365" s="238" t="s">
        <v>19</v>
      </c>
      <c r="F365" s="239" t="s">
        <v>940</v>
      </c>
      <c r="G365" s="237"/>
      <c r="H365" s="240">
        <v>5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156</v>
      </c>
      <c r="AU365" s="246" t="s">
        <v>82</v>
      </c>
      <c r="AV365" s="14" t="s">
        <v>82</v>
      </c>
      <c r="AW365" s="14" t="s">
        <v>33</v>
      </c>
      <c r="AX365" s="14" t="s">
        <v>72</v>
      </c>
      <c r="AY365" s="246" t="s">
        <v>142</v>
      </c>
    </row>
    <row r="366" s="15" customFormat="1">
      <c r="A366" s="15"/>
      <c r="B366" s="247"/>
      <c r="C366" s="248"/>
      <c r="D366" s="219" t="s">
        <v>156</v>
      </c>
      <c r="E366" s="249" t="s">
        <v>19</v>
      </c>
      <c r="F366" s="250" t="s">
        <v>173</v>
      </c>
      <c r="G366" s="248"/>
      <c r="H366" s="251">
        <v>10.6</v>
      </c>
      <c r="I366" s="252"/>
      <c r="J366" s="248"/>
      <c r="K366" s="248"/>
      <c r="L366" s="253"/>
      <c r="M366" s="254"/>
      <c r="N366" s="255"/>
      <c r="O366" s="255"/>
      <c r="P366" s="255"/>
      <c r="Q366" s="255"/>
      <c r="R366" s="255"/>
      <c r="S366" s="255"/>
      <c r="T366" s="256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7" t="s">
        <v>156</v>
      </c>
      <c r="AU366" s="257" t="s">
        <v>82</v>
      </c>
      <c r="AV366" s="15" t="s">
        <v>150</v>
      </c>
      <c r="AW366" s="15" t="s">
        <v>33</v>
      </c>
      <c r="AX366" s="15" t="s">
        <v>80</v>
      </c>
      <c r="AY366" s="257" t="s">
        <v>142</v>
      </c>
    </row>
    <row r="367" s="2" customFormat="1" ht="24.15" customHeight="1">
      <c r="A367" s="40"/>
      <c r="B367" s="41"/>
      <c r="C367" s="258" t="s">
        <v>602</v>
      </c>
      <c r="D367" s="258" t="s">
        <v>174</v>
      </c>
      <c r="E367" s="259" t="s">
        <v>942</v>
      </c>
      <c r="F367" s="260" t="s">
        <v>943</v>
      </c>
      <c r="G367" s="261" t="s">
        <v>201</v>
      </c>
      <c r="H367" s="262">
        <v>11.130000000000001</v>
      </c>
      <c r="I367" s="263"/>
      <c r="J367" s="264">
        <f>ROUND(I367*H367,2)</f>
        <v>0</v>
      </c>
      <c r="K367" s="260" t="s">
        <v>149</v>
      </c>
      <c r="L367" s="265"/>
      <c r="M367" s="266" t="s">
        <v>19</v>
      </c>
      <c r="N367" s="267" t="s">
        <v>43</v>
      </c>
      <c r="O367" s="86"/>
      <c r="P367" s="215">
        <f>O367*H367</f>
        <v>0</v>
      </c>
      <c r="Q367" s="215">
        <v>0.00025999999999999998</v>
      </c>
      <c r="R367" s="215">
        <f>Q367*H367</f>
        <v>0.0028937999999999998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83</v>
      </c>
      <c r="AT367" s="217" t="s">
        <v>174</v>
      </c>
      <c r="AU367" s="217" t="s">
        <v>82</v>
      </c>
      <c r="AY367" s="19" t="s">
        <v>142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80</v>
      </c>
      <c r="BK367" s="218">
        <f>ROUND(I367*H367,2)</f>
        <v>0</v>
      </c>
      <c r="BL367" s="19" t="s">
        <v>272</v>
      </c>
      <c r="BM367" s="217" t="s">
        <v>1227</v>
      </c>
    </row>
    <row r="368" s="2" customFormat="1">
      <c r="A368" s="40"/>
      <c r="B368" s="41"/>
      <c r="C368" s="42"/>
      <c r="D368" s="219" t="s">
        <v>152</v>
      </c>
      <c r="E368" s="42"/>
      <c r="F368" s="220" t="s">
        <v>943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152</v>
      </c>
      <c r="AU368" s="19" t="s">
        <v>82</v>
      </c>
    </row>
    <row r="369" s="14" customFormat="1">
      <c r="A369" s="14"/>
      <c r="B369" s="236"/>
      <c r="C369" s="237"/>
      <c r="D369" s="219" t="s">
        <v>156</v>
      </c>
      <c r="E369" s="237"/>
      <c r="F369" s="239" t="s">
        <v>1228</v>
      </c>
      <c r="G369" s="237"/>
      <c r="H369" s="240">
        <v>11.130000000000001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156</v>
      </c>
      <c r="AU369" s="246" t="s">
        <v>82</v>
      </c>
      <c r="AV369" s="14" t="s">
        <v>82</v>
      </c>
      <c r="AW369" s="14" t="s">
        <v>4</v>
      </c>
      <c r="AX369" s="14" t="s">
        <v>80</v>
      </c>
      <c r="AY369" s="246" t="s">
        <v>142</v>
      </c>
    </row>
    <row r="370" s="2" customFormat="1" ht="24.15" customHeight="1">
      <c r="A370" s="40"/>
      <c r="B370" s="41"/>
      <c r="C370" s="206" t="s">
        <v>606</v>
      </c>
      <c r="D370" s="206" t="s">
        <v>145</v>
      </c>
      <c r="E370" s="207" t="s">
        <v>947</v>
      </c>
      <c r="F370" s="208" t="s">
        <v>948</v>
      </c>
      <c r="G370" s="209" t="s">
        <v>191</v>
      </c>
      <c r="H370" s="210">
        <v>5.2000000000000002</v>
      </c>
      <c r="I370" s="211"/>
      <c r="J370" s="212">
        <f>ROUND(I370*H370,2)</f>
        <v>0</v>
      </c>
      <c r="K370" s="208" t="s">
        <v>149</v>
      </c>
      <c r="L370" s="46"/>
      <c r="M370" s="213" t="s">
        <v>19</v>
      </c>
      <c r="N370" s="214" t="s">
        <v>43</v>
      </c>
      <c r="O370" s="86"/>
      <c r="P370" s="215">
        <f>O370*H370</f>
        <v>0</v>
      </c>
      <c r="Q370" s="215">
        <v>5.0000000000000002E-05</v>
      </c>
      <c r="R370" s="215">
        <f>Q370*H370</f>
        <v>0.00026000000000000003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272</v>
      </c>
      <c r="AT370" s="217" t="s">
        <v>145</v>
      </c>
      <c r="AU370" s="217" t="s">
        <v>82</v>
      </c>
      <c r="AY370" s="19" t="s">
        <v>142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80</v>
      </c>
      <c r="BK370" s="218">
        <f>ROUND(I370*H370,2)</f>
        <v>0</v>
      </c>
      <c r="BL370" s="19" t="s">
        <v>272</v>
      </c>
      <c r="BM370" s="217" t="s">
        <v>1229</v>
      </c>
    </row>
    <row r="371" s="2" customFormat="1">
      <c r="A371" s="40"/>
      <c r="B371" s="41"/>
      <c r="C371" s="42"/>
      <c r="D371" s="219" t="s">
        <v>152</v>
      </c>
      <c r="E371" s="42"/>
      <c r="F371" s="220" t="s">
        <v>950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152</v>
      </c>
      <c r="AU371" s="19" t="s">
        <v>82</v>
      </c>
    </row>
    <row r="372" s="2" customFormat="1">
      <c r="A372" s="40"/>
      <c r="B372" s="41"/>
      <c r="C372" s="42"/>
      <c r="D372" s="224" t="s">
        <v>154</v>
      </c>
      <c r="E372" s="42"/>
      <c r="F372" s="225" t="s">
        <v>951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154</v>
      </c>
      <c r="AU372" s="19" t="s">
        <v>82</v>
      </c>
    </row>
    <row r="373" s="2" customFormat="1" ht="24.15" customHeight="1">
      <c r="A373" s="40"/>
      <c r="B373" s="41"/>
      <c r="C373" s="206" t="s">
        <v>610</v>
      </c>
      <c r="D373" s="206" t="s">
        <v>145</v>
      </c>
      <c r="E373" s="207" t="s">
        <v>953</v>
      </c>
      <c r="F373" s="208" t="s">
        <v>954</v>
      </c>
      <c r="G373" s="209" t="s">
        <v>167</v>
      </c>
      <c r="H373" s="210">
        <v>0.13</v>
      </c>
      <c r="I373" s="211"/>
      <c r="J373" s="212">
        <f>ROUND(I373*H373,2)</f>
        <v>0</v>
      </c>
      <c r="K373" s="208" t="s">
        <v>149</v>
      </c>
      <c r="L373" s="46"/>
      <c r="M373" s="213" t="s">
        <v>19</v>
      </c>
      <c r="N373" s="214" t="s">
        <v>43</v>
      </c>
      <c r="O373" s="86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272</v>
      </c>
      <c r="AT373" s="217" t="s">
        <v>145</v>
      </c>
      <c r="AU373" s="217" t="s">
        <v>82</v>
      </c>
      <c r="AY373" s="19" t="s">
        <v>142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80</v>
      </c>
      <c r="BK373" s="218">
        <f>ROUND(I373*H373,2)</f>
        <v>0</v>
      </c>
      <c r="BL373" s="19" t="s">
        <v>272</v>
      </c>
      <c r="BM373" s="217" t="s">
        <v>1230</v>
      </c>
    </row>
    <row r="374" s="2" customFormat="1">
      <c r="A374" s="40"/>
      <c r="B374" s="41"/>
      <c r="C374" s="42"/>
      <c r="D374" s="219" t="s">
        <v>152</v>
      </c>
      <c r="E374" s="42"/>
      <c r="F374" s="220" t="s">
        <v>956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152</v>
      </c>
      <c r="AU374" s="19" t="s">
        <v>82</v>
      </c>
    </row>
    <row r="375" s="2" customFormat="1">
      <c r="A375" s="40"/>
      <c r="B375" s="41"/>
      <c r="C375" s="42"/>
      <c r="D375" s="224" t="s">
        <v>154</v>
      </c>
      <c r="E375" s="42"/>
      <c r="F375" s="225" t="s">
        <v>957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154</v>
      </c>
      <c r="AU375" s="19" t="s">
        <v>82</v>
      </c>
    </row>
    <row r="376" s="12" customFormat="1" ht="22.8" customHeight="1">
      <c r="A376" s="12"/>
      <c r="B376" s="190"/>
      <c r="C376" s="191"/>
      <c r="D376" s="192" t="s">
        <v>71</v>
      </c>
      <c r="E376" s="204" t="s">
        <v>997</v>
      </c>
      <c r="F376" s="204" t="s">
        <v>998</v>
      </c>
      <c r="G376" s="191"/>
      <c r="H376" s="191"/>
      <c r="I376" s="194"/>
      <c r="J376" s="205">
        <f>BK376</f>
        <v>0</v>
      </c>
      <c r="K376" s="191"/>
      <c r="L376" s="196"/>
      <c r="M376" s="197"/>
      <c r="N376" s="198"/>
      <c r="O376" s="198"/>
      <c r="P376" s="199">
        <f>SUM(P377:P403)</f>
        <v>0</v>
      </c>
      <c r="Q376" s="198"/>
      <c r="R376" s="199">
        <f>SUM(R377:R403)</f>
        <v>0.27230690000000002</v>
      </c>
      <c r="S376" s="198"/>
      <c r="T376" s="200">
        <f>SUM(T377:T403)</f>
        <v>0.053057899999999998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1" t="s">
        <v>82</v>
      </c>
      <c r="AT376" s="202" t="s">
        <v>71</v>
      </c>
      <c r="AU376" s="202" t="s">
        <v>80</v>
      </c>
      <c r="AY376" s="201" t="s">
        <v>142</v>
      </c>
      <c r="BK376" s="203">
        <f>SUM(BK377:BK403)</f>
        <v>0</v>
      </c>
    </row>
    <row r="377" s="2" customFormat="1" ht="16.5" customHeight="1">
      <c r="A377" s="40"/>
      <c r="B377" s="41"/>
      <c r="C377" s="206" t="s">
        <v>616</v>
      </c>
      <c r="D377" s="206" t="s">
        <v>145</v>
      </c>
      <c r="E377" s="207" t="s">
        <v>1000</v>
      </c>
      <c r="F377" s="208" t="s">
        <v>1001</v>
      </c>
      <c r="G377" s="209" t="s">
        <v>191</v>
      </c>
      <c r="H377" s="210">
        <v>164.87000000000001</v>
      </c>
      <c r="I377" s="211"/>
      <c r="J377" s="212">
        <f>ROUND(I377*H377,2)</f>
        <v>0</v>
      </c>
      <c r="K377" s="208" t="s">
        <v>149</v>
      </c>
      <c r="L377" s="46"/>
      <c r="M377" s="213" t="s">
        <v>19</v>
      </c>
      <c r="N377" s="214" t="s">
        <v>43</v>
      </c>
      <c r="O377" s="86"/>
      <c r="P377" s="215">
        <f>O377*H377</f>
        <v>0</v>
      </c>
      <c r="Q377" s="215">
        <v>0.001</v>
      </c>
      <c r="R377" s="215">
        <f>Q377*H377</f>
        <v>0.16487000000000002</v>
      </c>
      <c r="S377" s="215">
        <v>0.00031</v>
      </c>
      <c r="T377" s="216">
        <f>S377*H377</f>
        <v>0.051109700000000001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272</v>
      </c>
      <c r="AT377" s="217" t="s">
        <v>145</v>
      </c>
      <c r="AU377" s="217" t="s">
        <v>82</v>
      </c>
      <c r="AY377" s="19" t="s">
        <v>142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80</v>
      </c>
      <c r="BK377" s="218">
        <f>ROUND(I377*H377,2)</f>
        <v>0</v>
      </c>
      <c r="BL377" s="19" t="s">
        <v>272</v>
      </c>
      <c r="BM377" s="217" t="s">
        <v>1231</v>
      </c>
    </row>
    <row r="378" s="2" customFormat="1">
      <c r="A378" s="40"/>
      <c r="B378" s="41"/>
      <c r="C378" s="42"/>
      <c r="D378" s="219" t="s">
        <v>152</v>
      </c>
      <c r="E378" s="42"/>
      <c r="F378" s="220" t="s">
        <v>1003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152</v>
      </c>
      <c r="AU378" s="19" t="s">
        <v>82</v>
      </c>
    </row>
    <row r="379" s="2" customFormat="1">
      <c r="A379" s="40"/>
      <c r="B379" s="41"/>
      <c r="C379" s="42"/>
      <c r="D379" s="224" t="s">
        <v>154</v>
      </c>
      <c r="E379" s="42"/>
      <c r="F379" s="225" t="s">
        <v>1004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154</v>
      </c>
      <c r="AU379" s="19" t="s">
        <v>82</v>
      </c>
    </row>
    <row r="380" s="2" customFormat="1" ht="16.5" customHeight="1">
      <c r="A380" s="40"/>
      <c r="B380" s="41"/>
      <c r="C380" s="206" t="s">
        <v>622</v>
      </c>
      <c r="D380" s="206" t="s">
        <v>145</v>
      </c>
      <c r="E380" s="207" t="s">
        <v>1006</v>
      </c>
      <c r="F380" s="208" t="s">
        <v>1007</v>
      </c>
      <c r="G380" s="209" t="s">
        <v>191</v>
      </c>
      <c r="H380" s="210">
        <v>64.939999999999998</v>
      </c>
      <c r="I380" s="211"/>
      <c r="J380" s="212">
        <f>ROUND(I380*H380,2)</f>
        <v>0</v>
      </c>
      <c r="K380" s="208" t="s">
        <v>149</v>
      </c>
      <c r="L380" s="46"/>
      <c r="M380" s="213" t="s">
        <v>19</v>
      </c>
      <c r="N380" s="214" t="s">
        <v>43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3.0000000000000001E-05</v>
      </c>
      <c r="T380" s="216">
        <f>S380*H380</f>
        <v>0.0019482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272</v>
      </c>
      <c r="AT380" s="217" t="s">
        <v>145</v>
      </c>
      <c r="AU380" s="217" t="s">
        <v>82</v>
      </c>
      <c r="AY380" s="19" t="s">
        <v>142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80</v>
      </c>
      <c r="BK380" s="218">
        <f>ROUND(I380*H380,2)</f>
        <v>0</v>
      </c>
      <c r="BL380" s="19" t="s">
        <v>272</v>
      </c>
      <c r="BM380" s="217" t="s">
        <v>1232</v>
      </c>
    </row>
    <row r="381" s="2" customFormat="1">
      <c r="A381" s="40"/>
      <c r="B381" s="41"/>
      <c r="C381" s="42"/>
      <c r="D381" s="219" t="s">
        <v>152</v>
      </c>
      <c r="E381" s="42"/>
      <c r="F381" s="220" t="s">
        <v>1009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152</v>
      </c>
      <c r="AU381" s="19" t="s">
        <v>82</v>
      </c>
    </row>
    <row r="382" s="2" customFormat="1">
      <c r="A382" s="40"/>
      <c r="B382" s="41"/>
      <c r="C382" s="42"/>
      <c r="D382" s="224" t="s">
        <v>154</v>
      </c>
      <c r="E382" s="42"/>
      <c r="F382" s="225" t="s">
        <v>1010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154</v>
      </c>
      <c r="AU382" s="19" t="s">
        <v>82</v>
      </c>
    </row>
    <row r="383" s="13" customFormat="1">
      <c r="A383" s="13"/>
      <c r="B383" s="226"/>
      <c r="C383" s="227"/>
      <c r="D383" s="219" t="s">
        <v>156</v>
      </c>
      <c r="E383" s="228" t="s">
        <v>19</v>
      </c>
      <c r="F383" s="229" t="s">
        <v>195</v>
      </c>
      <c r="G383" s="227"/>
      <c r="H383" s="228" t="s">
        <v>19</v>
      </c>
      <c r="I383" s="230"/>
      <c r="J383" s="227"/>
      <c r="K383" s="227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156</v>
      </c>
      <c r="AU383" s="235" t="s">
        <v>82</v>
      </c>
      <c r="AV383" s="13" t="s">
        <v>80</v>
      </c>
      <c r="AW383" s="13" t="s">
        <v>33</v>
      </c>
      <c r="AX383" s="13" t="s">
        <v>72</v>
      </c>
      <c r="AY383" s="235" t="s">
        <v>142</v>
      </c>
    </row>
    <row r="384" s="14" customFormat="1">
      <c r="A384" s="14"/>
      <c r="B384" s="236"/>
      <c r="C384" s="237"/>
      <c r="D384" s="219" t="s">
        <v>156</v>
      </c>
      <c r="E384" s="238" t="s">
        <v>19</v>
      </c>
      <c r="F384" s="239" t="s">
        <v>1077</v>
      </c>
      <c r="G384" s="237"/>
      <c r="H384" s="240">
        <v>37.170000000000002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6" t="s">
        <v>156</v>
      </c>
      <c r="AU384" s="246" t="s">
        <v>82</v>
      </c>
      <c r="AV384" s="14" t="s">
        <v>82</v>
      </c>
      <c r="AW384" s="14" t="s">
        <v>33</v>
      </c>
      <c r="AX384" s="14" t="s">
        <v>72</v>
      </c>
      <c r="AY384" s="246" t="s">
        <v>142</v>
      </c>
    </row>
    <row r="385" s="13" customFormat="1">
      <c r="A385" s="13"/>
      <c r="B385" s="226"/>
      <c r="C385" s="227"/>
      <c r="D385" s="219" t="s">
        <v>156</v>
      </c>
      <c r="E385" s="228" t="s">
        <v>19</v>
      </c>
      <c r="F385" s="229" t="s">
        <v>1078</v>
      </c>
      <c r="G385" s="227"/>
      <c r="H385" s="228" t="s">
        <v>19</v>
      </c>
      <c r="I385" s="230"/>
      <c r="J385" s="227"/>
      <c r="K385" s="227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156</v>
      </c>
      <c r="AU385" s="235" t="s">
        <v>82</v>
      </c>
      <c r="AV385" s="13" t="s">
        <v>80</v>
      </c>
      <c r="AW385" s="13" t="s">
        <v>33</v>
      </c>
      <c r="AX385" s="13" t="s">
        <v>72</v>
      </c>
      <c r="AY385" s="235" t="s">
        <v>142</v>
      </c>
    </row>
    <row r="386" s="14" customFormat="1">
      <c r="A386" s="14"/>
      <c r="B386" s="236"/>
      <c r="C386" s="237"/>
      <c r="D386" s="219" t="s">
        <v>156</v>
      </c>
      <c r="E386" s="238" t="s">
        <v>19</v>
      </c>
      <c r="F386" s="239" t="s">
        <v>1079</v>
      </c>
      <c r="G386" s="237"/>
      <c r="H386" s="240">
        <v>27.77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156</v>
      </c>
      <c r="AU386" s="246" t="s">
        <v>82</v>
      </c>
      <c r="AV386" s="14" t="s">
        <v>82</v>
      </c>
      <c r="AW386" s="14" t="s">
        <v>33</v>
      </c>
      <c r="AX386" s="14" t="s">
        <v>72</v>
      </c>
      <c r="AY386" s="246" t="s">
        <v>142</v>
      </c>
    </row>
    <row r="387" s="15" customFormat="1">
      <c r="A387" s="15"/>
      <c r="B387" s="247"/>
      <c r="C387" s="248"/>
      <c r="D387" s="219" t="s">
        <v>156</v>
      </c>
      <c r="E387" s="249" t="s">
        <v>19</v>
      </c>
      <c r="F387" s="250" t="s">
        <v>173</v>
      </c>
      <c r="G387" s="248"/>
      <c r="H387" s="251">
        <v>64.939999999999998</v>
      </c>
      <c r="I387" s="252"/>
      <c r="J387" s="248"/>
      <c r="K387" s="248"/>
      <c r="L387" s="253"/>
      <c r="M387" s="254"/>
      <c r="N387" s="255"/>
      <c r="O387" s="255"/>
      <c r="P387" s="255"/>
      <c r="Q387" s="255"/>
      <c r="R387" s="255"/>
      <c r="S387" s="255"/>
      <c r="T387" s="25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7" t="s">
        <v>156</v>
      </c>
      <c r="AU387" s="257" t="s">
        <v>82</v>
      </c>
      <c r="AV387" s="15" t="s">
        <v>150</v>
      </c>
      <c r="AW387" s="15" t="s">
        <v>33</v>
      </c>
      <c r="AX387" s="15" t="s">
        <v>80</v>
      </c>
      <c r="AY387" s="257" t="s">
        <v>142</v>
      </c>
    </row>
    <row r="388" s="2" customFormat="1" ht="16.5" customHeight="1">
      <c r="A388" s="40"/>
      <c r="B388" s="41"/>
      <c r="C388" s="258" t="s">
        <v>630</v>
      </c>
      <c r="D388" s="258" t="s">
        <v>174</v>
      </c>
      <c r="E388" s="259" t="s">
        <v>1012</v>
      </c>
      <c r="F388" s="260" t="s">
        <v>1013</v>
      </c>
      <c r="G388" s="261" t="s">
        <v>191</v>
      </c>
      <c r="H388" s="262">
        <v>71.433999999999998</v>
      </c>
      <c r="I388" s="263"/>
      <c r="J388" s="264">
        <f>ROUND(I388*H388,2)</f>
        <v>0</v>
      </c>
      <c r="K388" s="260" t="s">
        <v>149</v>
      </c>
      <c r="L388" s="265"/>
      <c r="M388" s="266" t="s">
        <v>19</v>
      </c>
      <c r="N388" s="267" t="s">
        <v>43</v>
      </c>
      <c r="O388" s="86"/>
      <c r="P388" s="215">
        <f>O388*H388</f>
        <v>0</v>
      </c>
      <c r="Q388" s="215">
        <v>0.00035</v>
      </c>
      <c r="R388" s="215">
        <f>Q388*H388</f>
        <v>0.025001900000000001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83</v>
      </c>
      <c r="AT388" s="217" t="s">
        <v>174</v>
      </c>
      <c r="AU388" s="217" t="s">
        <v>82</v>
      </c>
      <c r="AY388" s="19" t="s">
        <v>142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80</v>
      </c>
      <c r="BK388" s="218">
        <f>ROUND(I388*H388,2)</f>
        <v>0</v>
      </c>
      <c r="BL388" s="19" t="s">
        <v>272</v>
      </c>
      <c r="BM388" s="217" t="s">
        <v>1233</v>
      </c>
    </row>
    <row r="389" s="2" customFormat="1">
      <c r="A389" s="40"/>
      <c r="B389" s="41"/>
      <c r="C389" s="42"/>
      <c r="D389" s="219" t="s">
        <v>152</v>
      </c>
      <c r="E389" s="42"/>
      <c r="F389" s="220" t="s">
        <v>1013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152</v>
      </c>
      <c r="AU389" s="19" t="s">
        <v>82</v>
      </c>
    </row>
    <row r="390" s="14" customFormat="1">
      <c r="A390" s="14"/>
      <c r="B390" s="236"/>
      <c r="C390" s="237"/>
      <c r="D390" s="219" t="s">
        <v>156</v>
      </c>
      <c r="E390" s="238" t="s">
        <v>19</v>
      </c>
      <c r="F390" s="239" t="s">
        <v>1211</v>
      </c>
      <c r="G390" s="237"/>
      <c r="H390" s="240">
        <v>71.433999999999998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156</v>
      </c>
      <c r="AU390" s="246" t="s">
        <v>82</v>
      </c>
      <c r="AV390" s="14" t="s">
        <v>82</v>
      </c>
      <c r="AW390" s="14" t="s">
        <v>33</v>
      </c>
      <c r="AX390" s="14" t="s">
        <v>80</v>
      </c>
      <c r="AY390" s="246" t="s">
        <v>142</v>
      </c>
    </row>
    <row r="391" s="2" customFormat="1" ht="24.15" customHeight="1">
      <c r="A391" s="40"/>
      <c r="B391" s="41"/>
      <c r="C391" s="206" t="s">
        <v>636</v>
      </c>
      <c r="D391" s="206" t="s">
        <v>145</v>
      </c>
      <c r="E391" s="207" t="s">
        <v>1016</v>
      </c>
      <c r="F391" s="208" t="s">
        <v>1017</v>
      </c>
      <c r="G391" s="209" t="s">
        <v>191</v>
      </c>
      <c r="H391" s="210">
        <v>164.87000000000001</v>
      </c>
      <c r="I391" s="211"/>
      <c r="J391" s="212">
        <f>ROUND(I391*H391,2)</f>
        <v>0</v>
      </c>
      <c r="K391" s="208" t="s">
        <v>149</v>
      </c>
      <c r="L391" s="46"/>
      <c r="M391" s="213" t="s">
        <v>19</v>
      </c>
      <c r="N391" s="214" t="s">
        <v>43</v>
      </c>
      <c r="O391" s="86"/>
      <c r="P391" s="215">
        <f>O391*H391</f>
        <v>0</v>
      </c>
      <c r="Q391" s="215">
        <v>0.00021000000000000001</v>
      </c>
      <c r="R391" s="215">
        <f>Q391*H391</f>
        <v>0.034622699999999999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272</v>
      </c>
      <c r="AT391" s="217" t="s">
        <v>145</v>
      </c>
      <c r="AU391" s="217" t="s">
        <v>82</v>
      </c>
      <c r="AY391" s="19" t="s">
        <v>142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80</v>
      </c>
      <c r="BK391" s="218">
        <f>ROUND(I391*H391,2)</f>
        <v>0</v>
      </c>
      <c r="BL391" s="19" t="s">
        <v>272</v>
      </c>
      <c r="BM391" s="217" t="s">
        <v>1234</v>
      </c>
    </row>
    <row r="392" s="2" customFormat="1">
      <c r="A392" s="40"/>
      <c r="B392" s="41"/>
      <c r="C392" s="42"/>
      <c r="D392" s="219" t="s">
        <v>152</v>
      </c>
      <c r="E392" s="42"/>
      <c r="F392" s="220" t="s">
        <v>1019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152</v>
      </c>
      <c r="AU392" s="19" t="s">
        <v>82</v>
      </c>
    </row>
    <row r="393" s="2" customFormat="1">
      <c r="A393" s="40"/>
      <c r="B393" s="41"/>
      <c r="C393" s="42"/>
      <c r="D393" s="224" t="s">
        <v>154</v>
      </c>
      <c r="E393" s="42"/>
      <c r="F393" s="225" t="s">
        <v>1020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154</v>
      </c>
      <c r="AU393" s="19" t="s">
        <v>82</v>
      </c>
    </row>
    <row r="394" s="2" customFormat="1" ht="33" customHeight="1">
      <c r="A394" s="40"/>
      <c r="B394" s="41"/>
      <c r="C394" s="206" t="s">
        <v>642</v>
      </c>
      <c r="D394" s="206" t="s">
        <v>145</v>
      </c>
      <c r="E394" s="207" t="s">
        <v>1022</v>
      </c>
      <c r="F394" s="208" t="s">
        <v>1023</v>
      </c>
      <c r="G394" s="209" t="s">
        <v>191</v>
      </c>
      <c r="H394" s="210">
        <v>164.87000000000001</v>
      </c>
      <c r="I394" s="211"/>
      <c r="J394" s="212">
        <f>ROUND(I394*H394,2)</f>
        <v>0</v>
      </c>
      <c r="K394" s="208" t="s">
        <v>149</v>
      </c>
      <c r="L394" s="46"/>
      <c r="M394" s="213" t="s">
        <v>19</v>
      </c>
      <c r="N394" s="214" t="s">
        <v>43</v>
      </c>
      <c r="O394" s="86"/>
      <c r="P394" s="215">
        <f>O394*H394</f>
        <v>0</v>
      </c>
      <c r="Q394" s="215">
        <v>0.00029</v>
      </c>
      <c r="R394" s="215">
        <f>Q394*H394</f>
        <v>0.047812300000000002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272</v>
      </c>
      <c r="AT394" s="217" t="s">
        <v>145</v>
      </c>
      <c r="AU394" s="217" t="s">
        <v>82</v>
      </c>
      <c r="AY394" s="19" t="s">
        <v>142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80</v>
      </c>
      <c r="BK394" s="218">
        <f>ROUND(I394*H394,2)</f>
        <v>0</v>
      </c>
      <c r="BL394" s="19" t="s">
        <v>272</v>
      </c>
      <c r="BM394" s="217" t="s">
        <v>1235</v>
      </c>
    </row>
    <row r="395" s="2" customFormat="1">
      <c r="A395" s="40"/>
      <c r="B395" s="41"/>
      <c r="C395" s="42"/>
      <c r="D395" s="219" t="s">
        <v>152</v>
      </c>
      <c r="E395" s="42"/>
      <c r="F395" s="220" t="s">
        <v>1025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152</v>
      </c>
      <c r="AU395" s="19" t="s">
        <v>82</v>
      </c>
    </row>
    <row r="396" s="2" customFormat="1">
      <c r="A396" s="40"/>
      <c r="B396" s="41"/>
      <c r="C396" s="42"/>
      <c r="D396" s="224" t="s">
        <v>154</v>
      </c>
      <c r="E396" s="42"/>
      <c r="F396" s="225" t="s">
        <v>1026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154</v>
      </c>
      <c r="AU396" s="19" t="s">
        <v>82</v>
      </c>
    </row>
    <row r="397" s="13" customFormat="1">
      <c r="A397" s="13"/>
      <c r="B397" s="226"/>
      <c r="C397" s="227"/>
      <c r="D397" s="219" t="s">
        <v>156</v>
      </c>
      <c r="E397" s="228" t="s">
        <v>19</v>
      </c>
      <c r="F397" s="229" t="s">
        <v>195</v>
      </c>
      <c r="G397" s="227"/>
      <c r="H397" s="228" t="s">
        <v>19</v>
      </c>
      <c r="I397" s="230"/>
      <c r="J397" s="227"/>
      <c r="K397" s="227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156</v>
      </c>
      <c r="AU397" s="235" t="s">
        <v>82</v>
      </c>
      <c r="AV397" s="13" t="s">
        <v>80</v>
      </c>
      <c r="AW397" s="13" t="s">
        <v>33</v>
      </c>
      <c r="AX397" s="13" t="s">
        <v>72</v>
      </c>
      <c r="AY397" s="235" t="s">
        <v>142</v>
      </c>
    </row>
    <row r="398" s="14" customFormat="1">
      <c r="A398" s="14"/>
      <c r="B398" s="236"/>
      <c r="C398" s="237"/>
      <c r="D398" s="219" t="s">
        <v>156</v>
      </c>
      <c r="E398" s="238" t="s">
        <v>19</v>
      </c>
      <c r="F398" s="239" t="s">
        <v>1096</v>
      </c>
      <c r="G398" s="237"/>
      <c r="H398" s="240">
        <v>72.900000000000006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156</v>
      </c>
      <c r="AU398" s="246" t="s">
        <v>82</v>
      </c>
      <c r="AV398" s="14" t="s">
        <v>82</v>
      </c>
      <c r="AW398" s="14" t="s">
        <v>33</v>
      </c>
      <c r="AX398" s="14" t="s">
        <v>72</v>
      </c>
      <c r="AY398" s="246" t="s">
        <v>142</v>
      </c>
    </row>
    <row r="399" s="13" customFormat="1">
      <c r="A399" s="13"/>
      <c r="B399" s="226"/>
      <c r="C399" s="227"/>
      <c r="D399" s="219" t="s">
        <v>156</v>
      </c>
      <c r="E399" s="228" t="s">
        <v>19</v>
      </c>
      <c r="F399" s="229" t="s">
        <v>1078</v>
      </c>
      <c r="G399" s="227"/>
      <c r="H399" s="228" t="s">
        <v>19</v>
      </c>
      <c r="I399" s="230"/>
      <c r="J399" s="227"/>
      <c r="K399" s="227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156</v>
      </c>
      <c r="AU399" s="235" t="s">
        <v>82</v>
      </c>
      <c r="AV399" s="13" t="s">
        <v>80</v>
      </c>
      <c r="AW399" s="13" t="s">
        <v>33</v>
      </c>
      <c r="AX399" s="13" t="s">
        <v>72</v>
      </c>
      <c r="AY399" s="235" t="s">
        <v>142</v>
      </c>
    </row>
    <row r="400" s="14" customFormat="1">
      <c r="A400" s="14"/>
      <c r="B400" s="236"/>
      <c r="C400" s="237"/>
      <c r="D400" s="219" t="s">
        <v>156</v>
      </c>
      <c r="E400" s="238" t="s">
        <v>19</v>
      </c>
      <c r="F400" s="239" t="s">
        <v>1097</v>
      </c>
      <c r="G400" s="237"/>
      <c r="H400" s="240">
        <v>64.200000000000003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156</v>
      </c>
      <c r="AU400" s="246" t="s">
        <v>82</v>
      </c>
      <c r="AV400" s="14" t="s">
        <v>82</v>
      </c>
      <c r="AW400" s="14" t="s">
        <v>33</v>
      </c>
      <c r="AX400" s="14" t="s">
        <v>72</v>
      </c>
      <c r="AY400" s="246" t="s">
        <v>142</v>
      </c>
    </row>
    <row r="401" s="13" customFormat="1">
      <c r="A401" s="13"/>
      <c r="B401" s="226"/>
      <c r="C401" s="227"/>
      <c r="D401" s="219" t="s">
        <v>156</v>
      </c>
      <c r="E401" s="228" t="s">
        <v>19</v>
      </c>
      <c r="F401" s="229" t="s">
        <v>1078</v>
      </c>
      <c r="G401" s="227"/>
      <c r="H401" s="228" t="s">
        <v>19</v>
      </c>
      <c r="I401" s="230"/>
      <c r="J401" s="227"/>
      <c r="K401" s="227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156</v>
      </c>
      <c r="AU401" s="235" t="s">
        <v>82</v>
      </c>
      <c r="AV401" s="13" t="s">
        <v>80</v>
      </c>
      <c r="AW401" s="13" t="s">
        <v>33</v>
      </c>
      <c r="AX401" s="13" t="s">
        <v>72</v>
      </c>
      <c r="AY401" s="235" t="s">
        <v>142</v>
      </c>
    </row>
    <row r="402" s="14" customFormat="1">
      <c r="A402" s="14"/>
      <c r="B402" s="236"/>
      <c r="C402" s="237"/>
      <c r="D402" s="219" t="s">
        <v>156</v>
      </c>
      <c r="E402" s="238" t="s">
        <v>19</v>
      </c>
      <c r="F402" s="239" t="s">
        <v>1079</v>
      </c>
      <c r="G402" s="237"/>
      <c r="H402" s="240">
        <v>27.77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156</v>
      </c>
      <c r="AU402" s="246" t="s">
        <v>82</v>
      </c>
      <c r="AV402" s="14" t="s">
        <v>82</v>
      </c>
      <c r="AW402" s="14" t="s">
        <v>33</v>
      </c>
      <c r="AX402" s="14" t="s">
        <v>72</v>
      </c>
      <c r="AY402" s="246" t="s">
        <v>142</v>
      </c>
    </row>
    <row r="403" s="15" customFormat="1">
      <c r="A403" s="15"/>
      <c r="B403" s="247"/>
      <c r="C403" s="248"/>
      <c r="D403" s="219" t="s">
        <v>156</v>
      </c>
      <c r="E403" s="249" t="s">
        <v>19</v>
      </c>
      <c r="F403" s="250" t="s">
        <v>173</v>
      </c>
      <c r="G403" s="248"/>
      <c r="H403" s="251">
        <v>164.87000000000003</v>
      </c>
      <c r="I403" s="252"/>
      <c r="J403" s="248"/>
      <c r="K403" s="248"/>
      <c r="L403" s="253"/>
      <c r="M403" s="254"/>
      <c r="N403" s="255"/>
      <c r="O403" s="255"/>
      <c r="P403" s="255"/>
      <c r="Q403" s="255"/>
      <c r="R403" s="255"/>
      <c r="S403" s="255"/>
      <c r="T403" s="256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7" t="s">
        <v>156</v>
      </c>
      <c r="AU403" s="257" t="s">
        <v>82</v>
      </c>
      <c r="AV403" s="15" t="s">
        <v>150</v>
      </c>
      <c r="AW403" s="15" t="s">
        <v>33</v>
      </c>
      <c r="AX403" s="15" t="s">
        <v>80</v>
      </c>
      <c r="AY403" s="257" t="s">
        <v>142</v>
      </c>
    </row>
    <row r="404" s="12" customFormat="1" ht="25.92" customHeight="1">
      <c r="A404" s="12"/>
      <c r="B404" s="190"/>
      <c r="C404" s="191"/>
      <c r="D404" s="192" t="s">
        <v>71</v>
      </c>
      <c r="E404" s="193" t="s">
        <v>174</v>
      </c>
      <c r="F404" s="193" t="s">
        <v>1027</v>
      </c>
      <c r="G404" s="191"/>
      <c r="H404" s="191"/>
      <c r="I404" s="194"/>
      <c r="J404" s="195">
        <f>BK404</f>
        <v>0</v>
      </c>
      <c r="K404" s="191"/>
      <c r="L404" s="196"/>
      <c r="M404" s="197"/>
      <c r="N404" s="198"/>
      <c r="O404" s="198"/>
      <c r="P404" s="199">
        <f>P405+P408</f>
        <v>0</v>
      </c>
      <c r="Q404" s="198"/>
      <c r="R404" s="199">
        <f>R405+R408</f>
        <v>0.031199999999999999</v>
      </c>
      <c r="S404" s="198"/>
      <c r="T404" s="200">
        <f>T405+T408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1" t="s">
        <v>143</v>
      </c>
      <c r="AT404" s="202" t="s">
        <v>71</v>
      </c>
      <c r="AU404" s="202" t="s">
        <v>72</v>
      </c>
      <c r="AY404" s="201" t="s">
        <v>142</v>
      </c>
      <c r="BK404" s="203">
        <f>BK405+BK408</f>
        <v>0</v>
      </c>
    </row>
    <row r="405" s="12" customFormat="1" ht="22.8" customHeight="1">
      <c r="A405" s="12"/>
      <c r="B405" s="190"/>
      <c r="C405" s="191"/>
      <c r="D405" s="192" t="s">
        <v>71</v>
      </c>
      <c r="E405" s="204" t="s">
        <v>1028</v>
      </c>
      <c r="F405" s="204" t="s">
        <v>1029</v>
      </c>
      <c r="G405" s="191"/>
      <c r="H405" s="191"/>
      <c r="I405" s="194"/>
      <c r="J405" s="205">
        <f>BK405</f>
        <v>0</v>
      </c>
      <c r="K405" s="191"/>
      <c r="L405" s="196"/>
      <c r="M405" s="197"/>
      <c r="N405" s="198"/>
      <c r="O405" s="198"/>
      <c r="P405" s="199">
        <f>SUM(P406:P407)</f>
        <v>0</v>
      </c>
      <c r="Q405" s="198"/>
      <c r="R405" s="199">
        <f>SUM(R406:R407)</f>
        <v>0</v>
      </c>
      <c r="S405" s="198"/>
      <c r="T405" s="200">
        <f>SUM(T406:T407)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1" t="s">
        <v>143</v>
      </c>
      <c r="AT405" s="202" t="s">
        <v>71</v>
      </c>
      <c r="AU405" s="202" t="s">
        <v>80</v>
      </c>
      <c r="AY405" s="201" t="s">
        <v>142</v>
      </c>
      <c r="BK405" s="203">
        <f>SUM(BK406:BK407)</f>
        <v>0</v>
      </c>
    </row>
    <row r="406" s="2" customFormat="1" ht="16.5" customHeight="1">
      <c r="A406" s="40"/>
      <c r="B406" s="41"/>
      <c r="C406" s="206" t="s">
        <v>648</v>
      </c>
      <c r="D406" s="206" t="s">
        <v>145</v>
      </c>
      <c r="E406" s="207" t="s">
        <v>1031</v>
      </c>
      <c r="F406" s="208" t="s">
        <v>1032</v>
      </c>
      <c r="G406" s="209" t="s">
        <v>1033</v>
      </c>
      <c r="H406" s="210">
        <v>1</v>
      </c>
      <c r="I406" s="211"/>
      <c r="J406" s="212">
        <f>ROUND(I406*H406,2)</f>
        <v>0</v>
      </c>
      <c r="K406" s="208" t="s">
        <v>19</v>
      </c>
      <c r="L406" s="46"/>
      <c r="M406" s="213" t="s">
        <v>19</v>
      </c>
      <c r="N406" s="214" t="s">
        <v>43</v>
      </c>
      <c r="O406" s="86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590</v>
      </c>
      <c r="AT406" s="217" t="s">
        <v>145</v>
      </c>
      <c r="AU406" s="217" t="s">
        <v>82</v>
      </c>
      <c r="AY406" s="19" t="s">
        <v>142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80</v>
      </c>
      <c r="BK406" s="218">
        <f>ROUND(I406*H406,2)</f>
        <v>0</v>
      </c>
      <c r="BL406" s="19" t="s">
        <v>590</v>
      </c>
      <c r="BM406" s="217" t="s">
        <v>1236</v>
      </c>
    </row>
    <row r="407" s="2" customFormat="1">
      <c r="A407" s="40"/>
      <c r="B407" s="41"/>
      <c r="C407" s="42"/>
      <c r="D407" s="219" t="s">
        <v>152</v>
      </c>
      <c r="E407" s="42"/>
      <c r="F407" s="220" t="s">
        <v>1032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152</v>
      </c>
      <c r="AU407" s="19" t="s">
        <v>82</v>
      </c>
    </row>
    <row r="408" s="12" customFormat="1" ht="22.8" customHeight="1">
      <c r="A408" s="12"/>
      <c r="B408" s="190"/>
      <c r="C408" s="191"/>
      <c r="D408" s="192" t="s">
        <v>71</v>
      </c>
      <c r="E408" s="204" t="s">
        <v>1035</v>
      </c>
      <c r="F408" s="204" t="s">
        <v>1036</v>
      </c>
      <c r="G408" s="191"/>
      <c r="H408" s="191"/>
      <c r="I408" s="194"/>
      <c r="J408" s="205">
        <f>BK408</f>
        <v>0</v>
      </c>
      <c r="K408" s="191"/>
      <c r="L408" s="196"/>
      <c r="M408" s="197"/>
      <c r="N408" s="198"/>
      <c r="O408" s="198"/>
      <c r="P408" s="199">
        <f>SUM(P409:P414)</f>
        <v>0</v>
      </c>
      <c r="Q408" s="198"/>
      <c r="R408" s="199">
        <f>SUM(R409:R414)</f>
        <v>0.031199999999999999</v>
      </c>
      <c r="S408" s="198"/>
      <c r="T408" s="200">
        <f>SUM(T409:T414)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01" t="s">
        <v>143</v>
      </c>
      <c r="AT408" s="202" t="s">
        <v>71</v>
      </c>
      <c r="AU408" s="202" t="s">
        <v>80</v>
      </c>
      <c r="AY408" s="201" t="s">
        <v>142</v>
      </c>
      <c r="BK408" s="203">
        <f>SUM(BK409:BK414)</f>
        <v>0</v>
      </c>
    </row>
    <row r="409" s="2" customFormat="1" ht="24.15" customHeight="1">
      <c r="A409" s="40"/>
      <c r="B409" s="41"/>
      <c r="C409" s="206" t="s">
        <v>654</v>
      </c>
      <c r="D409" s="206" t="s">
        <v>145</v>
      </c>
      <c r="E409" s="207" t="s">
        <v>1038</v>
      </c>
      <c r="F409" s="208" t="s">
        <v>1039</v>
      </c>
      <c r="G409" s="209" t="s">
        <v>201</v>
      </c>
      <c r="H409" s="210">
        <v>30</v>
      </c>
      <c r="I409" s="211"/>
      <c r="J409" s="212">
        <f>ROUND(I409*H409,2)</f>
        <v>0</v>
      </c>
      <c r="K409" s="208" t="s">
        <v>149</v>
      </c>
      <c r="L409" s="46"/>
      <c r="M409" s="213" t="s">
        <v>19</v>
      </c>
      <c r="N409" s="214" t="s">
        <v>43</v>
      </c>
      <c r="O409" s="86"/>
      <c r="P409" s="215">
        <f>O409*H409</f>
        <v>0</v>
      </c>
      <c r="Q409" s="215">
        <v>0.00014999999999999999</v>
      </c>
      <c r="R409" s="215">
        <f>Q409*H409</f>
        <v>0.0044999999999999997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590</v>
      </c>
      <c r="AT409" s="217" t="s">
        <v>145</v>
      </c>
      <c r="AU409" s="217" t="s">
        <v>82</v>
      </c>
      <c r="AY409" s="19" t="s">
        <v>142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80</v>
      </c>
      <c r="BK409" s="218">
        <f>ROUND(I409*H409,2)</f>
        <v>0</v>
      </c>
      <c r="BL409" s="19" t="s">
        <v>590</v>
      </c>
      <c r="BM409" s="217" t="s">
        <v>1237</v>
      </c>
    </row>
    <row r="410" s="2" customFormat="1">
      <c r="A410" s="40"/>
      <c r="B410" s="41"/>
      <c r="C410" s="42"/>
      <c r="D410" s="219" t="s">
        <v>152</v>
      </c>
      <c r="E410" s="42"/>
      <c r="F410" s="220" t="s">
        <v>1041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152</v>
      </c>
      <c r="AU410" s="19" t="s">
        <v>82</v>
      </c>
    </row>
    <row r="411" s="2" customFormat="1">
      <c r="A411" s="40"/>
      <c r="B411" s="41"/>
      <c r="C411" s="42"/>
      <c r="D411" s="224" t="s">
        <v>154</v>
      </c>
      <c r="E411" s="42"/>
      <c r="F411" s="225" t="s">
        <v>1042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154</v>
      </c>
      <c r="AU411" s="19" t="s">
        <v>82</v>
      </c>
    </row>
    <row r="412" s="2" customFormat="1" ht="33" customHeight="1">
      <c r="A412" s="40"/>
      <c r="B412" s="41"/>
      <c r="C412" s="206" t="s">
        <v>660</v>
      </c>
      <c r="D412" s="206" t="s">
        <v>145</v>
      </c>
      <c r="E412" s="207" t="s">
        <v>1044</v>
      </c>
      <c r="F412" s="208" t="s">
        <v>1045</v>
      </c>
      <c r="G412" s="209" t="s">
        <v>201</v>
      </c>
      <c r="H412" s="210">
        <v>15</v>
      </c>
      <c r="I412" s="211"/>
      <c r="J412" s="212">
        <f>ROUND(I412*H412,2)</f>
        <v>0</v>
      </c>
      <c r="K412" s="208" t="s">
        <v>149</v>
      </c>
      <c r="L412" s="46"/>
      <c r="M412" s="213" t="s">
        <v>19</v>
      </c>
      <c r="N412" s="214" t="s">
        <v>43</v>
      </c>
      <c r="O412" s="86"/>
      <c r="P412" s="215">
        <f>O412*H412</f>
        <v>0</v>
      </c>
      <c r="Q412" s="215">
        <v>0.0017799999999999999</v>
      </c>
      <c r="R412" s="215">
        <f>Q412*H412</f>
        <v>0.026699999999999998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590</v>
      </c>
      <c r="AT412" s="217" t="s">
        <v>145</v>
      </c>
      <c r="AU412" s="217" t="s">
        <v>82</v>
      </c>
      <c r="AY412" s="19" t="s">
        <v>142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80</v>
      </c>
      <c r="BK412" s="218">
        <f>ROUND(I412*H412,2)</f>
        <v>0</v>
      </c>
      <c r="BL412" s="19" t="s">
        <v>590</v>
      </c>
      <c r="BM412" s="217" t="s">
        <v>1238</v>
      </c>
    </row>
    <row r="413" s="2" customFormat="1">
      <c r="A413" s="40"/>
      <c r="B413" s="41"/>
      <c r="C413" s="42"/>
      <c r="D413" s="219" t="s">
        <v>152</v>
      </c>
      <c r="E413" s="42"/>
      <c r="F413" s="220" t="s">
        <v>1047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152</v>
      </c>
      <c r="AU413" s="19" t="s">
        <v>82</v>
      </c>
    </row>
    <row r="414" s="2" customFormat="1">
      <c r="A414" s="40"/>
      <c r="B414" s="41"/>
      <c r="C414" s="42"/>
      <c r="D414" s="224" t="s">
        <v>154</v>
      </c>
      <c r="E414" s="42"/>
      <c r="F414" s="225" t="s">
        <v>1048</v>
      </c>
      <c r="G414" s="42"/>
      <c r="H414" s="42"/>
      <c r="I414" s="221"/>
      <c r="J414" s="42"/>
      <c r="K414" s="42"/>
      <c r="L414" s="46"/>
      <c r="M414" s="269"/>
      <c r="N414" s="270"/>
      <c r="O414" s="271"/>
      <c r="P414" s="271"/>
      <c r="Q414" s="271"/>
      <c r="R414" s="271"/>
      <c r="S414" s="271"/>
      <c r="T414" s="272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154</v>
      </c>
      <c r="AU414" s="19" t="s">
        <v>82</v>
      </c>
    </row>
    <row r="415" s="2" customFormat="1" ht="6.96" customHeight="1">
      <c r="A415" s="40"/>
      <c r="B415" s="61"/>
      <c r="C415" s="62"/>
      <c r="D415" s="62"/>
      <c r="E415" s="62"/>
      <c r="F415" s="62"/>
      <c r="G415" s="62"/>
      <c r="H415" s="62"/>
      <c r="I415" s="62"/>
      <c r="J415" s="62"/>
      <c r="K415" s="62"/>
      <c r="L415" s="46"/>
      <c r="M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</row>
  </sheetData>
  <sheetProtection sheet="1" autoFilter="0" formatColumns="0" formatRows="0" objects="1" scenarios="1" spinCount="100000" saltValue="WKWG27CThE38As+y/urjOVC3RvM1R8vb/WrNEyaA+Yu9R2B9GXUlD+qpt14wJ8LvAhqJ714cR26pfY3ykvtdoQ==" hashValue="3yN10CipzGWA/gVzczz7/eCAz/f6dwNDPTeCNSoxaivgSInGswZ35iKL6yfPadOtO/MLKKKc9sFsCtxXWY+XfQ==" algorithmName="SHA-512" password="CC35"/>
  <autoFilter ref="C98:K414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4" r:id="rId1" display="https://podminky.urs.cz/item/CS_URS_2024_02/612325121"/>
    <hyperlink ref="F112" r:id="rId2" display="https://podminky.urs.cz/item/CS_URS_2024_02/632451234"/>
    <hyperlink ref="F120" r:id="rId3" display="https://podminky.urs.cz/item/CS_URS_2024_02/632451292"/>
    <hyperlink ref="F129" r:id="rId4" display="https://podminky.urs.cz/item/CS_URS_2024_02/642942611"/>
    <hyperlink ref="F135" r:id="rId5" display="https://podminky.urs.cz/item/CS_URS_2024_02/949101111"/>
    <hyperlink ref="F138" r:id="rId6" display="https://podminky.urs.cz/item/CS_URS_2024_02/952901111"/>
    <hyperlink ref="F146" r:id="rId7" display="https://podminky.urs.cz/item/CS_URS_2024_02/965045113"/>
    <hyperlink ref="F154" r:id="rId8" display="https://podminky.urs.cz/item/CS_URS_2024_02/974031132"/>
    <hyperlink ref="F159" r:id="rId9" display="https://podminky.urs.cz/item/CS_URS_2024_02/974031142"/>
    <hyperlink ref="F164" r:id="rId10" display="https://podminky.urs.cz/item/CS_URS_2024_02/978035127"/>
    <hyperlink ref="F173" r:id="rId11" display="https://podminky.urs.cz/item/CS_URS_2024_02/997013211"/>
    <hyperlink ref="F176" r:id="rId12" display="https://podminky.urs.cz/item/CS_URS_2024_02/997013501"/>
    <hyperlink ref="F179" r:id="rId13" display="https://podminky.urs.cz/item/CS_URS_2024_02/997013509"/>
    <hyperlink ref="F183" r:id="rId14" display="https://podminky.urs.cz/item/CS_URS_2024_02/997013869"/>
    <hyperlink ref="F187" r:id="rId15" display="https://podminky.urs.cz/item/CS_URS_2024_02/998018001"/>
    <hyperlink ref="F192" r:id="rId16" display="https://podminky.urs.cz/item/CS_URS_2024_02/714121011"/>
    <hyperlink ref="F200" r:id="rId17" display="https://podminky.urs.cz/item/CS_URS_2024_02/998714101"/>
    <hyperlink ref="F204" r:id="rId18" display="https://podminky.urs.cz/item/CS_URS_2024_02/721171913"/>
    <hyperlink ref="F207" r:id="rId19" display="https://podminky.urs.cz/item/CS_URS_2024_02/721174043"/>
    <hyperlink ref="F210" r:id="rId20" display="https://podminky.urs.cz/item/CS_URS_2024_02/721290111"/>
    <hyperlink ref="F213" r:id="rId21" display="https://podminky.urs.cz/item/CS_URS_2024_02/998721101"/>
    <hyperlink ref="F217" r:id="rId22" display="https://podminky.urs.cz/item/CS_URS_2024_02/722131912"/>
    <hyperlink ref="F220" r:id="rId23" display="https://podminky.urs.cz/item/CS_URS_2024_02/722174002"/>
    <hyperlink ref="F223" r:id="rId24" display="https://podminky.urs.cz/item/CS_URS_2024_02/722181231"/>
    <hyperlink ref="F226" r:id="rId25" display="https://podminky.urs.cz/item/CS_URS_2024_02/722290234"/>
    <hyperlink ref="F229" r:id="rId26" display="https://podminky.urs.cz/item/CS_URS_2024_02/998722101"/>
    <hyperlink ref="F233" r:id="rId27" display="https://podminky.urs.cz/item/CS_URS_2024_02/725210821"/>
    <hyperlink ref="F236" r:id="rId28" display="https://podminky.urs.cz/item/CS_URS_2024_02/725310823"/>
    <hyperlink ref="F239" r:id="rId29" display="https://podminky.urs.cz/item/CS_URS_2024_02/725311111"/>
    <hyperlink ref="F242" r:id="rId30" display="https://podminky.urs.cz/item/CS_URS_2024_02/725610810"/>
    <hyperlink ref="F245" r:id="rId31" display="https://podminky.urs.cz/item/CS_URS_2024_02/725819401"/>
    <hyperlink ref="F252" r:id="rId32" display="https://podminky.urs.cz/item/CS_URS_2024_02/725820802"/>
    <hyperlink ref="F255" r:id="rId33" display="https://podminky.urs.cz/item/CS_URS_2024_02/725821329"/>
    <hyperlink ref="F258" r:id="rId34" display="https://podminky.urs.cz/item/CS_URS_2024_02/725850800"/>
    <hyperlink ref="F261" r:id="rId35" display="https://podminky.urs.cz/item/CS_URS_2024_02/998725101"/>
    <hyperlink ref="F265" r:id="rId36" display="https://podminky.urs.cz/item/CS_URS_2024_02/763111417"/>
    <hyperlink ref="F271" r:id="rId37" display="https://podminky.urs.cz/item/CS_URS_2024_02/763111712"/>
    <hyperlink ref="F274" r:id="rId38" display="https://podminky.urs.cz/item/CS_URS_2024_02/763111714"/>
    <hyperlink ref="F277" r:id="rId39" display="https://podminky.urs.cz/item/CS_URS_2024_02/763264581"/>
    <hyperlink ref="F280" r:id="rId40" display="https://podminky.urs.cz/item/CS_URS_2024_02/998763100"/>
    <hyperlink ref="F284" r:id="rId41" display="https://podminky.urs.cz/item/CS_URS_2024_02/766660002"/>
    <hyperlink ref="F289" r:id="rId42" display="https://podminky.urs.cz/item/CS_URS_2024_02/766660728"/>
    <hyperlink ref="F296" r:id="rId43" display="https://podminky.urs.cz/item/CS_URS_2024_02/766660729"/>
    <hyperlink ref="F301" r:id="rId44" display="https://podminky.urs.cz/item/CS_URS_2024_02/766812830"/>
    <hyperlink ref="F304" r:id="rId45" display="https://podminky.urs.cz/item/CS_URS_2024_02/998766201"/>
    <hyperlink ref="F308" r:id="rId46" display="https://podminky.urs.cz/item/CS_URS_2024_02/771571810"/>
    <hyperlink ref="F314" r:id="rId47" display="https://podminky.urs.cz/item/CS_URS_2024_02/775541811"/>
    <hyperlink ref="F320" r:id="rId48" display="https://podminky.urs.cz/item/CS_URS_2024_02/776232111"/>
    <hyperlink ref="F331" r:id="rId49" display="https://podminky.urs.cz/item/CS_URS_2024_02/776411112"/>
    <hyperlink ref="F342" r:id="rId50" display="https://podminky.urs.cz/item/CS_URS_2024_02/998776101"/>
    <hyperlink ref="F346" r:id="rId51" display="https://podminky.urs.cz/item/CS_URS_2024_02/781121011"/>
    <hyperlink ref="F349" r:id="rId52" display="https://podminky.urs.cz/item/CS_URS_2024_02/781151031"/>
    <hyperlink ref="F352" r:id="rId53" display="https://podminky.urs.cz/item/CS_URS_2024_02/781474114"/>
    <hyperlink ref="F362" r:id="rId54" display="https://podminky.urs.cz/item/CS_URS_2024_02/781492251"/>
    <hyperlink ref="F372" r:id="rId55" display="https://podminky.urs.cz/item/CS_URS_2024_02/781495211"/>
    <hyperlink ref="F375" r:id="rId56" display="https://podminky.urs.cz/item/CS_URS_2024_02/998781101"/>
    <hyperlink ref="F379" r:id="rId57" display="https://podminky.urs.cz/item/CS_URS_2024_02/784121001"/>
    <hyperlink ref="F382" r:id="rId58" display="https://podminky.urs.cz/item/CS_URS_2024_02/784171101"/>
    <hyperlink ref="F393" r:id="rId59" display="https://podminky.urs.cz/item/CS_URS_2024_02/784181111"/>
    <hyperlink ref="F396" r:id="rId60" display="https://podminky.urs.cz/item/CS_URS_2024_02/784211101"/>
    <hyperlink ref="F411" r:id="rId61" display="https://podminky.urs.cz/item/CS_URS_2024_02/460941211"/>
    <hyperlink ref="F414" r:id="rId62" display="https://podminky.urs.cz/item/CS_URS_2024_02/4609412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učeben ZŠ Slezská Ostrava II (PD, AD, IČ)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1239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ROUND((SUM(BE81:BE95)),  2)</f>
        <v>0</v>
      </c>
      <c r="G33" s="40"/>
      <c r="H33" s="40"/>
      <c r="I33" s="150">
        <v>0.20999999999999999</v>
      </c>
      <c r="J33" s="149">
        <f>ROUND(((SUM(BE81:BE95))*I33),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ROUND((SUM(BF81:BF95)),  2)</f>
        <v>0</v>
      </c>
      <c r="G34" s="40"/>
      <c r="H34" s="40"/>
      <c r="I34" s="150">
        <v>0.14999999999999999</v>
      </c>
      <c r="J34" s="149">
        <f>ROUND(((SUM(BF81:BF95))*I34),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ROUND((SUM(BG81:BG95)),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ROUND((SUM(BH81:BH95)),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ROUND((SUM(BI81:BI95)),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učeben ZŠ Slezská Ostrava II (PD, AD, IČ)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34 - ZŠ Pěší - Pracovní dílny - interiér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Slezská Ostrava</v>
      </c>
      <c r="G52" s="42"/>
      <c r="H52" s="42"/>
      <c r="I52" s="34" t="s">
        <v>23</v>
      </c>
      <c r="J52" s="74" t="str">
        <f>IF(J12="","",J12)</f>
        <v>30. 11. 2021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Městský obvod Slezská Ostrava</v>
      </c>
      <c r="G54" s="42"/>
      <c r="H54" s="42"/>
      <c r="I54" s="34" t="s">
        <v>31</v>
      </c>
      <c r="J54" s="38" t="str">
        <f>E21</f>
        <v>Kapego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Klus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124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1050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127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Modernizace učeben ZŠ Slezská Ostrava II (PD, AD, IČ)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93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34 - ZŠ Pěší - Pracovní dílny - interiér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Slezská Ostrava</v>
      </c>
      <c r="G75" s="42"/>
      <c r="H75" s="42"/>
      <c r="I75" s="34" t="s">
        <v>23</v>
      </c>
      <c r="J75" s="74" t="str">
        <f>IF(J12="","",J12)</f>
        <v>30. 11. 2021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Městský obvod Slezská Ostrava</v>
      </c>
      <c r="G77" s="42"/>
      <c r="H77" s="42"/>
      <c r="I77" s="34" t="s">
        <v>31</v>
      </c>
      <c r="J77" s="38" t="str">
        <f>E21</f>
        <v>Kapego projekt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Pavel Klus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128</v>
      </c>
      <c r="D80" s="182" t="s">
        <v>57</v>
      </c>
      <c r="E80" s="182" t="s">
        <v>53</v>
      </c>
      <c r="F80" s="182" t="s">
        <v>54</v>
      </c>
      <c r="G80" s="182" t="s">
        <v>129</v>
      </c>
      <c r="H80" s="182" t="s">
        <v>130</v>
      </c>
      <c r="I80" s="182" t="s">
        <v>131</v>
      </c>
      <c r="J80" s="182" t="s">
        <v>97</v>
      </c>
      <c r="K80" s="183" t="s">
        <v>132</v>
      </c>
      <c r="L80" s="184"/>
      <c r="M80" s="94" t="s">
        <v>19</v>
      </c>
      <c r="N80" s="95" t="s">
        <v>42</v>
      </c>
      <c r="O80" s="95" t="s">
        <v>133</v>
      </c>
      <c r="P80" s="95" t="s">
        <v>134</v>
      </c>
      <c r="Q80" s="95" t="s">
        <v>135</v>
      </c>
      <c r="R80" s="95" t="s">
        <v>136</v>
      </c>
      <c r="S80" s="95" t="s">
        <v>137</v>
      </c>
      <c r="T80" s="96" t="s">
        <v>138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139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98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174</v>
      </c>
      <c r="F82" s="193" t="s">
        <v>1027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143</v>
      </c>
      <c r="AT82" s="202" t="s">
        <v>71</v>
      </c>
      <c r="AU82" s="202" t="s">
        <v>72</v>
      </c>
      <c r="AY82" s="201" t="s">
        <v>142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1051</v>
      </c>
      <c r="F83" s="204" t="s">
        <v>1052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SUM(P84:P95)</f>
        <v>0</v>
      </c>
      <c r="Q83" s="198"/>
      <c r="R83" s="199">
        <f>SUM(R84:R95)</f>
        <v>0</v>
      </c>
      <c r="S83" s="198"/>
      <c r="T83" s="200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143</v>
      </c>
      <c r="AT83" s="202" t="s">
        <v>71</v>
      </c>
      <c r="AU83" s="202" t="s">
        <v>80</v>
      </c>
      <c r="AY83" s="201" t="s">
        <v>142</v>
      </c>
      <c r="BK83" s="203">
        <f>SUM(BK84:BK95)</f>
        <v>0</v>
      </c>
    </row>
    <row r="84" s="2" customFormat="1" ht="24.15" customHeight="1">
      <c r="A84" s="40"/>
      <c r="B84" s="41"/>
      <c r="C84" s="206" t="s">
        <v>80</v>
      </c>
      <c r="D84" s="206" t="s">
        <v>145</v>
      </c>
      <c r="E84" s="207" t="s">
        <v>1240</v>
      </c>
      <c r="F84" s="208" t="s">
        <v>1241</v>
      </c>
      <c r="G84" s="209" t="s">
        <v>478</v>
      </c>
      <c r="H84" s="210">
        <v>4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590</v>
      </c>
      <c r="AT84" s="217" t="s">
        <v>145</v>
      </c>
      <c r="AU84" s="217" t="s">
        <v>82</v>
      </c>
      <c r="AY84" s="19" t="s">
        <v>142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590</v>
      </c>
      <c r="BM84" s="217" t="s">
        <v>1242</v>
      </c>
    </row>
    <row r="85" s="2" customFormat="1">
      <c r="A85" s="40"/>
      <c r="B85" s="41"/>
      <c r="C85" s="42"/>
      <c r="D85" s="219" t="s">
        <v>152</v>
      </c>
      <c r="E85" s="42"/>
      <c r="F85" s="220" t="s">
        <v>1241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152</v>
      </c>
      <c r="AU85" s="19" t="s">
        <v>82</v>
      </c>
    </row>
    <row r="86" s="2" customFormat="1" ht="24.15" customHeight="1">
      <c r="A86" s="40"/>
      <c r="B86" s="41"/>
      <c r="C86" s="206" t="s">
        <v>82</v>
      </c>
      <c r="D86" s="206" t="s">
        <v>145</v>
      </c>
      <c r="E86" s="207" t="s">
        <v>1243</v>
      </c>
      <c r="F86" s="208" t="s">
        <v>1244</v>
      </c>
      <c r="G86" s="209" t="s">
        <v>478</v>
      </c>
      <c r="H86" s="210">
        <v>6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590</v>
      </c>
      <c r="AT86" s="217" t="s">
        <v>145</v>
      </c>
      <c r="AU86" s="217" t="s">
        <v>82</v>
      </c>
      <c r="AY86" s="19" t="s">
        <v>142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590</v>
      </c>
      <c r="BM86" s="217" t="s">
        <v>1245</v>
      </c>
    </row>
    <row r="87" s="2" customFormat="1">
      <c r="A87" s="40"/>
      <c r="B87" s="41"/>
      <c r="C87" s="42"/>
      <c r="D87" s="219" t="s">
        <v>152</v>
      </c>
      <c r="E87" s="42"/>
      <c r="F87" s="220" t="s">
        <v>1244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152</v>
      </c>
      <c r="AU87" s="19" t="s">
        <v>82</v>
      </c>
    </row>
    <row r="88" s="2" customFormat="1" ht="24.15" customHeight="1">
      <c r="A88" s="40"/>
      <c r="B88" s="41"/>
      <c r="C88" s="206" t="s">
        <v>143</v>
      </c>
      <c r="D88" s="206" t="s">
        <v>145</v>
      </c>
      <c r="E88" s="207" t="s">
        <v>1246</v>
      </c>
      <c r="F88" s="208" t="s">
        <v>1244</v>
      </c>
      <c r="G88" s="209" t="s">
        <v>478</v>
      </c>
      <c r="H88" s="210">
        <v>6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590</v>
      </c>
      <c r="AT88" s="217" t="s">
        <v>145</v>
      </c>
      <c r="AU88" s="217" t="s">
        <v>82</v>
      </c>
      <c r="AY88" s="19" t="s">
        <v>142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590</v>
      </c>
      <c r="BM88" s="217" t="s">
        <v>1247</v>
      </c>
    </row>
    <row r="89" s="2" customFormat="1">
      <c r="A89" s="40"/>
      <c r="B89" s="41"/>
      <c r="C89" s="42"/>
      <c r="D89" s="219" t="s">
        <v>152</v>
      </c>
      <c r="E89" s="42"/>
      <c r="F89" s="220" t="s">
        <v>1244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152</v>
      </c>
      <c r="AU89" s="19" t="s">
        <v>82</v>
      </c>
    </row>
    <row r="90" s="2" customFormat="1" ht="21.75" customHeight="1">
      <c r="A90" s="40"/>
      <c r="B90" s="41"/>
      <c r="C90" s="206" t="s">
        <v>150</v>
      </c>
      <c r="D90" s="206" t="s">
        <v>145</v>
      </c>
      <c r="E90" s="207" t="s">
        <v>1248</v>
      </c>
      <c r="F90" s="208" t="s">
        <v>1249</v>
      </c>
      <c r="G90" s="209" t="s">
        <v>478</v>
      </c>
      <c r="H90" s="210">
        <v>12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590</v>
      </c>
      <c r="AT90" s="217" t="s">
        <v>145</v>
      </c>
      <c r="AU90" s="217" t="s">
        <v>82</v>
      </c>
      <c r="AY90" s="19" t="s">
        <v>142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590</v>
      </c>
      <c r="BM90" s="217" t="s">
        <v>1250</v>
      </c>
    </row>
    <row r="91" s="2" customFormat="1">
      <c r="A91" s="40"/>
      <c r="B91" s="41"/>
      <c r="C91" s="42"/>
      <c r="D91" s="219" t="s">
        <v>152</v>
      </c>
      <c r="E91" s="42"/>
      <c r="F91" s="220" t="s">
        <v>1249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152</v>
      </c>
      <c r="AU91" s="19" t="s">
        <v>82</v>
      </c>
    </row>
    <row r="92" s="2" customFormat="1" ht="21.75" customHeight="1">
      <c r="A92" s="40"/>
      <c r="B92" s="41"/>
      <c r="C92" s="206" t="s">
        <v>180</v>
      </c>
      <c r="D92" s="206" t="s">
        <v>145</v>
      </c>
      <c r="E92" s="207" t="s">
        <v>1251</v>
      </c>
      <c r="F92" s="208" t="s">
        <v>1252</v>
      </c>
      <c r="G92" s="209" t="s">
        <v>478</v>
      </c>
      <c r="H92" s="210">
        <v>6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590</v>
      </c>
      <c r="AT92" s="217" t="s">
        <v>145</v>
      </c>
      <c r="AU92" s="217" t="s">
        <v>82</v>
      </c>
      <c r="AY92" s="19" t="s">
        <v>142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590</v>
      </c>
      <c r="BM92" s="217" t="s">
        <v>1253</v>
      </c>
    </row>
    <row r="93" s="2" customFormat="1">
      <c r="A93" s="40"/>
      <c r="B93" s="41"/>
      <c r="C93" s="42"/>
      <c r="D93" s="219" t="s">
        <v>152</v>
      </c>
      <c r="E93" s="42"/>
      <c r="F93" s="220" t="s">
        <v>1252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82</v>
      </c>
    </row>
    <row r="94" s="2" customFormat="1" ht="16.5" customHeight="1">
      <c r="A94" s="40"/>
      <c r="B94" s="41"/>
      <c r="C94" s="206" t="s">
        <v>188</v>
      </c>
      <c r="D94" s="206" t="s">
        <v>145</v>
      </c>
      <c r="E94" s="207" t="s">
        <v>1254</v>
      </c>
      <c r="F94" s="208" t="s">
        <v>1070</v>
      </c>
      <c r="G94" s="209" t="s">
        <v>1033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590</v>
      </c>
      <c r="AT94" s="217" t="s">
        <v>145</v>
      </c>
      <c r="AU94" s="217" t="s">
        <v>82</v>
      </c>
      <c r="AY94" s="19" t="s">
        <v>142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590</v>
      </c>
      <c r="BM94" s="217" t="s">
        <v>1255</v>
      </c>
    </row>
    <row r="95" s="2" customFormat="1">
      <c r="A95" s="40"/>
      <c r="B95" s="41"/>
      <c r="C95" s="42"/>
      <c r="D95" s="219" t="s">
        <v>152</v>
      </c>
      <c r="E95" s="42"/>
      <c r="F95" s="220" t="s">
        <v>1070</v>
      </c>
      <c r="G95" s="42"/>
      <c r="H95" s="42"/>
      <c r="I95" s="221"/>
      <c r="J95" s="42"/>
      <c r="K95" s="42"/>
      <c r="L95" s="46"/>
      <c r="M95" s="269"/>
      <c r="N95" s="270"/>
      <c r="O95" s="271"/>
      <c r="P95" s="271"/>
      <c r="Q95" s="271"/>
      <c r="R95" s="271"/>
      <c r="S95" s="271"/>
      <c r="T95" s="272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152</v>
      </c>
      <c r="AU95" s="19" t="s">
        <v>82</v>
      </c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JVeSK/uxVCL21UaBjMMtO7VdA6KgKWbqhkdQ0d8nnvH9AuSF3EQ5htGEZ94xnhpZ8qFsCr08Ub0dAhTiSL4duQ==" hashValue="4JaRBKmhEUfJddWop3FQPkkbNl+a5htrLp2xt6+kLQHMs619rbAeq7yontKcWFLOSSYCYz4CxJyYW/sI8b6MRA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1256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1257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1258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1259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1260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1261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1262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1263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1264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1265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1266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79</v>
      </c>
      <c r="F18" s="284" t="s">
        <v>1267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1268</v>
      </c>
      <c r="F19" s="284" t="s">
        <v>1269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1270</v>
      </c>
      <c r="F20" s="284" t="s">
        <v>1271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1272</v>
      </c>
      <c r="F21" s="284" t="s">
        <v>1273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1274</v>
      </c>
      <c r="F22" s="284" t="s">
        <v>1275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1276</v>
      </c>
      <c r="F23" s="284" t="s">
        <v>1277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1278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1279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1280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1281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1282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1283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1284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1285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1286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128</v>
      </c>
      <c r="F36" s="284"/>
      <c r="G36" s="284" t="s">
        <v>1287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1288</v>
      </c>
      <c r="F37" s="284"/>
      <c r="G37" s="284" t="s">
        <v>1289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53</v>
      </c>
      <c r="F38" s="284"/>
      <c r="G38" s="284" t="s">
        <v>1290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54</v>
      </c>
      <c r="F39" s="284"/>
      <c r="G39" s="284" t="s">
        <v>1291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129</v>
      </c>
      <c r="F40" s="284"/>
      <c r="G40" s="284" t="s">
        <v>1292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130</v>
      </c>
      <c r="F41" s="284"/>
      <c r="G41" s="284" t="s">
        <v>1293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1294</v>
      </c>
      <c r="F42" s="284"/>
      <c r="G42" s="284" t="s">
        <v>1295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1296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1297</v>
      </c>
      <c r="F44" s="284"/>
      <c r="G44" s="284" t="s">
        <v>1298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132</v>
      </c>
      <c r="F45" s="284"/>
      <c r="G45" s="284" t="s">
        <v>1299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1300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1301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1302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1303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1304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1305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1306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1307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1308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1309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1310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1311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1312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1313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1314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1315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1316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1317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1318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1319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1320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1321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1322</v>
      </c>
      <c r="D76" s="302"/>
      <c r="E76" s="302"/>
      <c r="F76" s="302" t="s">
        <v>1323</v>
      </c>
      <c r="G76" s="303"/>
      <c r="H76" s="302" t="s">
        <v>54</v>
      </c>
      <c r="I76" s="302" t="s">
        <v>57</v>
      </c>
      <c r="J76" s="302" t="s">
        <v>1324</v>
      </c>
      <c r="K76" s="301"/>
    </row>
    <row r="77" s="1" customFormat="1" ht="17.25" customHeight="1">
      <c r="B77" s="299"/>
      <c r="C77" s="304" t="s">
        <v>1325</v>
      </c>
      <c r="D77" s="304"/>
      <c r="E77" s="304"/>
      <c r="F77" s="305" t="s">
        <v>1326</v>
      </c>
      <c r="G77" s="306"/>
      <c r="H77" s="304"/>
      <c r="I77" s="304"/>
      <c r="J77" s="304" t="s">
        <v>1327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53</v>
      </c>
      <c r="D79" s="309"/>
      <c r="E79" s="309"/>
      <c r="F79" s="310" t="s">
        <v>1328</v>
      </c>
      <c r="G79" s="311"/>
      <c r="H79" s="287" t="s">
        <v>1329</v>
      </c>
      <c r="I79" s="287" t="s">
        <v>1330</v>
      </c>
      <c r="J79" s="287">
        <v>20</v>
      </c>
      <c r="K79" s="301"/>
    </row>
    <row r="80" s="1" customFormat="1" ht="15" customHeight="1">
      <c r="B80" s="299"/>
      <c r="C80" s="287" t="s">
        <v>1331</v>
      </c>
      <c r="D80" s="287"/>
      <c r="E80" s="287"/>
      <c r="F80" s="310" t="s">
        <v>1328</v>
      </c>
      <c r="G80" s="311"/>
      <c r="H80" s="287" t="s">
        <v>1332</v>
      </c>
      <c r="I80" s="287" t="s">
        <v>1330</v>
      </c>
      <c r="J80" s="287">
        <v>120</v>
      </c>
      <c r="K80" s="301"/>
    </row>
    <row r="81" s="1" customFormat="1" ht="15" customHeight="1">
      <c r="B81" s="312"/>
      <c r="C81" s="287" t="s">
        <v>1333</v>
      </c>
      <c r="D81" s="287"/>
      <c r="E81" s="287"/>
      <c r="F81" s="310" t="s">
        <v>1334</v>
      </c>
      <c r="G81" s="311"/>
      <c r="H81" s="287" t="s">
        <v>1335</v>
      </c>
      <c r="I81" s="287" t="s">
        <v>1330</v>
      </c>
      <c r="J81" s="287">
        <v>50</v>
      </c>
      <c r="K81" s="301"/>
    </row>
    <row r="82" s="1" customFormat="1" ht="15" customHeight="1">
      <c r="B82" s="312"/>
      <c r="C82" s="287" t="s">
        <v>1336</v>
      </c>
      <c r="D82" s="287"/>
      <c r="E82" s="287"/>
      <c r="F82" s="310" t="s">
        <v>1328</v>
      </c>
      <c r="G82" s="311"/>
      <c r="H82" s="287" t="s">
        <v>1337</v>
      </c>
      <c r="I82" s="287" t="s">
        <v>1338</v>
      </c>
      <c r="J82" s="287"/>
      <c r="K82" s="301"/>
    </row>
    <row r="83" s="1" customFormat="1" ht="15" customHeight="1">
      <c r="B83" s="312"/>
      <c r="C83" s="313" t="s">
        <v>1339</v>
      </c>
      <c r="D83" s="313"/>
      <c r="E83" s="313"/>
      <c r="F83" s="314" t="s">
        <v>1334</v>
      </c>
      <c r="G83" s="313"/>
      <c r="H83" s="313" t="s">
        <v>1340</v>
      </c>
      <c r="I83" s="313" t="s">
        <v>1330</v>
      </c>
      <c r="J83" s="313">
        <v>15</v>
      </c>
      <c r="K83" s="301"/>
    </row>
    <row r="84" s="1" customFormat="1" ht="15" customHeight="1">
      <c r="B84" s="312"/>
      <c r="C84" s="313" t="s">
        <v>1341</v>
      </c>
      <c r="D84" s="313"/>
      <c r="E84" s="313"/>
      <c r="F84" s="314" t="s">
        <v>1334</v>
      </c>
      <c r="G84" s="313"/>
      <c r="H84" s="313" t="s">
        <v>1342</v>
      </c>
      <c r="I84" s="313" t="s">
        <v>1330</v>
      </c>
      <c r="J84" s="313">
        <v>15</v>
      </c>
      <c r="K84" s="301"/>
    </row>
    <row r="85" s="1" customFormat="1" ht="15" customHeight="1">
      <c r="B85" s="312"/>
      <c r="C85" s="313" t="s">
        <v>1343</v>
      </c>
      <c r="D85" s="313"/>
      <c r="E85" s="313"/>
      <c r="F85" s="314" t="s">
        <v>1334</v>
      </c>
      <c r="G85" s="313"/>
      <c r="H85" s="313" t="s">
        <v>1344</v>
      </c>
      <c r="I85" s="313" t="s">
        <v>1330</v>
      </c>
      <c r="J85" s="313">
        <v>20</v>
      </c>
      <c r="K85" s="301"/>
    </row>
    <row r="86" s="1" customFormat="1" ht="15" customHeight="1">
      <c r="B86" s="312"/>
      <c r="C86" s="313" t="s">
        <v>1345</v>
      </c>
      <c r="D86" s="313"/>
      <c r="E86" s="313"/>
      <c r="F86" s="314" t="s">
        <v>1334</v>
      </c>
      <c r="G86" s="313"/>
      <c r="H86" s="313" t="s">
        <v>1346</v>
      </c>
      <c r="I86" s="313" t="s">
        <v>1330</v>
      </c>
      <c r="J86" s="313">
        <v>20</v>
      </c>
      <c r="K86" s="301"/>
    </row>
    <row r="87" s="1" customFormat="1" ht="15" customHeight="1">
      <c r="B87" s="312"/>
      <c r="C87" s="287" t="s">
        <v>1347</v>
      </c>
      <c r="D87" s="287"/>
      <c r="E87" s="287"/>
      <c r="F87" s="310" t="s">
        <v>1334</v>
      </c>
      <c r="G87" s="311"/>
      <c r="H87" s="287" t="s">
        <v>1348</v>
      </c>
      <c r="I87" s="287" t="s">
        <v>1330</v>
      </c>
      <c r="J87" s="287">
        <v>50</v>
      </c>
      <c r="K87" s="301"/>
    </row>
    <row r="88" s="1" customFormat="1" ht="15" customHeight="1">
      <c r="B88" s="312"/>
      <c r="C88" s="287" t="s">
        <v>1349</v>
      </c>
      <c r="D88" s="287"/>
      <c r="E88" s="287"/>
      <c r="F88" s="310" t="s">
        <v>1334</v>
      </c>
      <c r="G88" s="311"/>
      <c r="H88" s="287" t="s">
        <v>1350</v>
      </c>
      <c r="I88" s="287" t="s">
        <v>1330</v>
      </c>
      <c r="J88" s="287">
        <v>20</v>
      </c>
      <c r="K88" s="301"/>
    </row>
    <row r="89" s="1" customFormat="1" ht="15" customHeight="1">
      <c r="B89" s="312"/>
      <c r="C89" s="287" t="s">
        <v>1351</v>
      </c>
      <c r="D89" s="287"/>
      <c r="E89" s="287"/>
      <c r="F89" s="310" t="s">
        <v>1334</v>
      </c>
      <c r="G89" s="311"/>
      <c r="H89" s="287" t="s">
        <v>1352</v>
      </c>
      <c r="I89" s="287" t="s">
        <v>1330</v>
      </c>
      <c r="J89" s="287">
        <v>20</v>
      </c>
      <c r="K89" s="301"/>
    </row>
    <row r="90" s="1" customFormat="1" ht="15" customHeight="1">
      <c r="B90" s="312"/>
      <c r="C90" s="287" t="s">
        <v>1353</v>
      </c>
      <c r="D90" s="287"/>
      <c r="E90" s="287"/>
      <c r="F90" s="310" t="s">
        <v>1334</v>
      </c>
      <c r="G90" s="311"/>
      <c r="H90" s="287" t="s">
        <v>1354</v>
      </c>
      <c r="I90" s="287" t="s">
        <v>1330</v>
      </c>
      <c r="J90" s="287">
        <v>50</v>
      </c>
      <c r="K90" s="301"/>
    </row>
    <row r="91" s="1" customFormat="1" ht="15" customHeight="1">
      <c r="B91" s="312"/>
      <c r="C91" s="287" t="s">
        <v>1355</v>
      </c>
      <c r="D91" s="287"/>
      <c r="E91" s="287"/>
      <c r="F91" s="310" t="s">
        <v>1334</v>
      </c>
      <c r="G91" s="311"/>
      <c r="H91" s="287" t="s">
        <v>1355</v>
      </c>
      <c r="I91" s="287" t="s">
        <v>1330</v>
      </c>
      <c r="J91" s="287">
        <v>50</v>
      </c>
      <c r="K91" s="301"/>
    </row>
    <row r="92" s="1" customFormat="1" ht="15" customHeight="1">
      <c r="B92" s="312"/>
      <c r="C92" s="287" t="s">
        <v>1356</v>
      </c>
      <c r="D92" s="287"/>
      <c r="E92" s="287"/>
      <c r="F92" s="310" t="s">
        <v>1334</v>
      </c>
      <c r="G92" s="311"/>
      <c r="H92" s="287" t="s">
        <v>1357</v>
      </c>
      <c r="I92" s="287" t="s">
        <v>1330</v>
      </c>
      <c r="J92" s="287">
        <v>255</v>
      </c>
      <c r="K92" s="301"/>
    </row>
    <row r="93" s="1" customFormat="1" ht="15" customHeight="1">
      <c r="B93" s="312"/>
      <c r="C93" s="287" t="s">
        <v>1358</v>
      </c>
      <c r="D93" s="287"/>
      <c r="E93" s="287"/>
      <c r="F93" s="310" t="s">
        <v>1328</v>
      </c>
      <c r="G93" s="311"/>
      <c r="H93" s="287" t="s">
        <v>1359</v>
      </c>
      <c r="I93" s="287" t="s">
        <v>1360</v>
      </c>
      <c r="J93" s="287"/>
      <c r="K93" s="301"/>
    </row>
    <row r="94" s="1" customFormat="1" ht="15" customHeight="1">
      <c r="B94" s="312"/>
      <c r="C94" s="287" t="s">
        <v>1361</v>
      </c>
      <c r="D94" s="287"/>
      <c r="E94" s="287"/>
      <c r="F94" s="310" t="s">
        <v>1328</v>
      </c>
      <c r="G94" s="311"/>
      <c r="H94" s="287" t="s">
        <v>1362</v>
      </c>
      <c r="I94" s="287" t="s">
        <v>1363</v>
      </c>
      <c r="J94" s="287"/>
      <c r="K94" s="301"/>
    </row>
    <row r="95" s="1" customFormat="1" ht="15" customHeight="1">
      <c r="B95" s="312"/>
      <c r="C95" s="287" t="s">
        <v>1364</v>
      </c>
      <c r="D95" s="287"/>
      <c r="E95" s="287"/>
      <c r="F95" s="310" t="s">
        <v>1328</v>
      </c>
      <c r="G95" s="311"/>
      <c r="H95" s="287" t="s">
        <v>1364</v>
      </c>
      <c r="I95" s="287" t="s">
        <v>1363</v>
      </c>
      <c r="J95" s="287"/>
      <c r="K95" s="301"/>
    </row>
    <row r="96" s="1" customFormat="1" ht="15" customHeight="1">
      <c r="B96" s="312"/>
      <c r="C96" s="287" t="s">
        <v>38</v>
      </c>
      <c r="D96" s="287"/>
      <c r="E96" s="287"/>
      <c r="F96" s="310" t="s">
        <v>1328</v>
      </c>
      <c r="G96" s="311"/>
      <c r="H96" s="287" t="s">
        <v>1365</v>
      </c>
      <c r="I96" s="287" t="s">
        <v>1363</v>
      </c>
      <c r="J96" s="287"/>
      <c r="K96" s="301"/>
    </row>
    <row r="97" s="1" customFormat="1" ht="15" customHeight="1">
      <c r="B97" s="312"/>
      <c r="C97" s="287" t="s">
        <v>48</v>
      </c>
      <c r="D97" s="287"/>
      <c r="E97" s="287"/>
      <c r="F97" s="310" t="s">
        <v>1328</v>
      </c>
      <c r="G97" s="311"/>
      <c r="H97" s="287" t="s">
        <v>1366</v>
      </c>
      <c r="I97" s="287" t="s">
        <v>1363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1367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1322</v>
      </c>
      <c r="D103" s="302"/>
      <c r="E103" s="302"/>
      <c r="F103" s="302" t="s">
        <v>1323</v>
      </c>
      <c r="G103" s="303"/>
      <c r="H103" s="302" t="s">
        <v>54</v>
      </c>
      <c r="I103" s="302" t="s">
        <v>57</v>
      </c>
      <c r="J103" s="302" t="s">
        <v>1324</v>
      </c>
      <c r="K103" s="301"/>
    </row>
    <row r="104" s="1" customFormat="1" ht="17.25" customHeight="1">
      <c r="B104" s="299"/>
      <c r="C104" s="304" t="s">
        <v>1325</v>
      </c>
      <c r="D104" s="304"/>
      <c r="E104" s="304"/>
      <c r="F104" s="305" t="s">
        <v>1326</v>
      </c>
      <c r="G104" s="306"/>
      <c r="H104" s="304"/>
      <c r="I104" s="304"/>
      <c r="J104" s="304" t="s">
        <v>1327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53</v>
      </c>
      <c r="D106" s="309"/>
      <c r="E106" s="309"/>
      <c r="F106" s="310" t="s">
        <v>1328</v>
      </c>
      <c r="G106" s="287"/>
      <c r="H106" s="287" t="s">
        <v>1368</v>
      </c>
      <c r="I106" s="287" t="s">
        <v>1330</v>
      </c>
      <c r="J106" s="287">
        <v>20</v>
      </c>
      <c r="K106" s="301"/>
    </row>
    <row r="107" s="1" customFormat="1" ht="15" customHeight="1">
      <c r="B107" s="299"/>
      <c r="C107" s="287" t="s">
        <v>1331</v>
      </c>
      <c r="D107" s="287"/>
      <c r="E107" s="287"/>
      <c r="F107" s="310" t="s">
        <v>1328</v>
      </c>
      <c r="G107" s="287"/>
      <c r="H107" s="287" t="s">
        <v>1368</v>
      </c>
      <c r="I107" s="287" t="s">
        <v>1330</v>
      </c>
      <c r="J107" s="287">
        <v>120</v>
      </c>
      <c r="K107" s="301"/>
    </row>
    <row r="108" s="1" customFormat="1" ht="15" customHeight="1">
      <c r="B108" s="312"/>
      <c r="C108" s="287" t="s">
        <v>1333</v>
      </c>
      <c r="D108" s="287"/>
      <c r="E108" s="287"/>
      <c r="F108" s="310" t="s">
        <v>1334</v>
      </c>
      <c r="G108" s="287"/>
      <c r="H108" s="287" t="s">
        <v>1368</v>
      </c>
      <c r="I108" s="287" t="s">
        <v>1330</v>
      </c>
      <c r="J108" s="287">
        <v>50</v>
      </c>
      <c r="K108" s="301"/>
    </row>
    <row r="109" s="1" customFormat="1" ht="15" customHeight="1">
      <c r="B109" s="312"/>
      <c r="C109" s="287" t="s">
        <v>1336</v>
      </c>
      <c r="D109" s="287"/>
      <c r="E109" s="287"/>
      <c r="F109" s="310" t="s">
        <v>1328</v>
      </c>
      <c r="G109" s="287"/>
      <c r="H109" s="287" t="s">
        <v>1368</v>
      </c>
      <c r="I109" s="287" t="s">
        <v>1338</v>
      </c>
      <c r="J109" s="287"/>
      <c r="K109" s="301"/>
    </row>
    <row r="110" s="1" customFormat="1" ht="15" customHeight="1">
      <c r="B110" s="312"/>
      <c r="C110" s="287" t="s">
        <v>1347</v>
      </c>
      <c r="D110" s="287"/>
      <c r="E110" s="287"/>
      <c r="F110" s="310" t="s">
        <v>1334</v>
      </c>
      <c r="G110" s="287"/>
      <c r="H110" s="287" t="s">
        <v>1368</v>
      </c>
      <c r="I110" s="287" t="s">
        <v>1330</v>
      </c>
      <c r="J110" s="287">
        <v>50</v>
      </c>
      <c r="K110" s="301"/>
    </row>
    <row r="111" s="1" customFormat="1" ht="15" customHeight="1">
      <c r="B111" s="312"/>
      <c r="C111" s="287" t="s">
        <v>1355</v>
      </c>
      <c r="D111" s="287"/>
      <c r="E111" s="287"/>
      <c r="F111" s="310" t="s">
        <v>1334</v>
      </c>
      <c r="G111" s="287"/>
      <c r="H111" s="287" t="s">
        <v>1368</v>
      </c>
      <c r="I111" s="287" t="s">
        <v>1330</v>
      </c>
      <c r="J111" s="287">
        <v>50</v>
      </c>
      <c r="K111" s="301"/>
    </row>
    <row r="112" s="1" customFormat="1" ht="15" customHeight="1">
      <c r="B112" s="312"/>
      <c r="C112" s="287" t="s">
        <v>1353</v>
      </c>
      <c r="D112" s="287"/>
      <c r="E112" s="287"/>
      <c r="F112" s="310" t="s">
        <v>1334</v>
      </c>
      <c r="G112" s="287"/>
      <c r="H112" s="287" t="s">
        <v>1368</v>
      </c>
      <c r="I112" s="287" t="s">
        <v>1330</v>
      </c>
      <c r="J112" s="287">
        <v>50</v>
      </c>
      <c r="K112" s="301"/>
    </row>
    <row r="113" s="1" customFormat="1" ht="15" customHeight="1">
      <c r="B113" s="312"/>
      <c r="C113" s="287" t="s">
        <v>53</v>
      </c>
      <c r="D113" s="287"/>
      <c r="E113" s="287"/>
      <c r="F113" s="310" t="s">
        <v>1328</v>
      </c>
      <c r="G113" s="287"/>
      <c r="H113" s="287" t="s">
        <v>1369</v>
      </c>
      <c r="I113" s="287" t="s">
        <v>1330</v>
      </c>
      <c r="J113" s="287">
        <v>20</v>
      </c>
      <c r="K113" s="301"/>
    </row>
    <row r="114" s="1" customFormat="1" ht="15" customHeight="1">
      <c r="B114" s="312"/>
      <c r="C114" s="287" t="s">
        <v>1370</v>
      </c>
      <c r="D114" s="287"/>
      <c r="E114" s="287"/>
      <c r="F114" s="310" t="s">
        <v>1328</v>
      </c>
      <c r="G114" s="287"/>
      <c r="H114" s="287" t="s">
        <v>1371</v>
      </c>
      <c r="I114" s="287" t="s">
        <v>1330</v>
      </c>
      <c r="J114" s="287">
        <v>120</v>
      </c>
      <c r="K114" s="301"/>
    </row>
    <row r="115" s="1" customFormat="1" ht="15" customHeight="1">
      <c r="B115" s="312"/>
      <c r="C115" s="287" t="s">
        <v>38</v>
      </c>
      <c r="D115" s="287"/>
      <c r="E115" s="287"/>
      <c r="F115" s="310" t="s">
        <v>1328</v>
      </c>
      <c r="G115" s="287"/>
      <c r="H115" s="287" t="s">
        <v>1372</v>
      </c>
      <c r="I115" s="287" t="s">
        <v>1363</v>
      </c>
      <c r="J115" s="287"/>
      <c r="K115" s="301"/>
    </row>
    <row r="116" s="1" customFormat="1" ht="15" customHeight="1">
      <c r="B116" s="312"/>
      <c r="C116" s="287" t="s">
        <v>48</v>
      </c>
      <c r="D116" s="287"/>
      <c r="E116" s="287"/>
      <c r="F116" s="310" t="s">
        <v>1328</v>
      </c>
      <c r="G116" s="287"/>
      <c r="H116" s="287" t="s">
        <v>1373</v>
      </c>
      <c r="I116" s="287" t="s">
        <v>1363</v>
      </c>
      <c r="J116" s="287"/>
      <c r="K116" s="301"/>
    </row>
    <row r="117" s="1" customFormat="1" ht="15" customHeight="1">
      <c r="B117" s="312"/>
      <c r="C117" s="287" t="s">
        <v>57</v>
      </c>
      <c r="D117" s="287"/>
      <c r="E117" s="287"/>
      <c r="F117" s="310" t="s">
        <v>1328</v>
      </c>
      <c r="G117" s="287"/>
      <c r="H117" s="287" t="s">
        <v>1374</v>
      </c>
      <c r="I117" s="287" t="s">
        <v>1375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1376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1322</v>
      </c>
      <c r="D123" s="302"/>
      <c r="E123" s="302"/>
      <c r="F123" s="302" t="s">
        <v>1323</v>
      </c>
      <c r="G123" s="303"/>
      <c r="H123" s="302" t="s">
        <v>54</v>
      </c>
      <c r="I123" s="302" t="s">
        <v>57</v>
      </c>
      <c r="J123" s="302" t="s">
        <v>1324</v>
      </c>
      <c r="K123" s="331"/>
    </row>
    <row r="124" s="1" customFormat="1" ht="17.25" customHeight="1">
      <c r="B124" s="330"/>
      <c r="C124" s="304" t="s">
        <v>1325</v>
      </c>
      <c r="D124" s="304"/>
      <c r="E124" s="304"/>
      <c r="F124" s="305" t="s">
        <v>1326</v>
      </c>
      <c r="G124" s="306"/>
      <c r="H124" s="304"/>
      <c r="I124" s="304"/>
      <c r="J124" s="304" t="s">
        <v>1327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1331</v>
      </c>
      <c r="D126" s="309"/>
      <c r="E126" s="309"/>
      <c r="F126" s="310" t="s">
        <v>1328</v>
      </c>
      <c r="G126" s="287"/>
      <c r="H126" s="287" t="s">
        <v>1368</v>
      </c>
      <c r="I126" s="287" t="s">
        <v>1330</v>
      </c>
      <c r="J126" s="287">
        <v>120</v>
      </c>
      <c r="K126" s="335"/>
    </row>
    <row r="127" s="1" customFormat="1" ht="15" customHeight="1">
      <c r="B127" s="332"/>
      <c r="C127" s="287" t="s">
        <v>1377</v>
      </c>
      <c r="D127" s="287"/>
      <c r="E127" s="287"/>
      <c r="F127" s="310" t="s">
        <v>1328</v>
      </c>
      <c r="G127" s="287"/>
      <c r="H127" s="287" t="s">
        <v>1378</v>
      </c>
      <c r="I127" s="287" t="s">
        <v>1330</v>
      </c>
      <c r="J127" s="287" t="s">
        <v>1379</v>
      </c>
      <c r="K127" s="335"/>
    </row>
    <row r="128" s="1" customFormat="1" ht="15" customHeight="1">
      <c r="B128" s="332"/>
      <c r="C128" s="287" t="s">
        <v>1276</v>
      </c>
      <c r="D128" s="287"/>
      <c r="E128" s="287"/>
      <c r="F128" s="310" t="s">
        <v>1328</v>
      </c>
      <c r="G128" s="287"/>
      <c r="H128" s="287" t="s">
        <v>1380</v>
      </c>
      <c r="I128" s="287" t="s">
        <v>1330</v>
      </c>
      <c r="J128" s="287" t="s">
        <v>1379</v>
      </c>
      <c r="K128" s="335"/>
    </row>
    <row r="129" s="1" customFormat="1" ht="15" customHeight="1">
      <c r="B129" s="332"/>
      <c r="C129" s="287" t="s">
        <v>1339</v>
      </c>
      <c r="D129" s="287"/>
      <c r="E129" s="287"/>
      <c r="F129" s="310" t="s">
        <v>1334</v>
      </c>
      <c r="G129" s="287"/>
      <c r="H129" s="287" t="s">
        <v>1340</v>
      </c>
      <c r="I129" s="287" t="s">
        <v>1330</v>
      </c>
      <c r="J129" s="287">
        <v>15</v>
      </c>
      <c r="K129" s="335"/>
    </row>
    <row r="130" s="1" customFormat="1" ht="15" customHeight="1">
      <c r="B130" s="332"/>
      <c r="C130" s="313" t="s">
        <v>1341</v>
      </c>
      <c r="D130" s="313"/>
      <c r="E130" s="313"/>
      <c r="F130" s="314" t="s">
        <v>1334</v>
      </c>
      <c r="G130" s="313"/>
      <c r="H130" s="313" t="s">
        <v>1342</v>
      </c>
      <c r="I130" s="313" t="s">
        <v>1330</v>
      </c>
      <c r="J130" s="313">
        <v>15</v>
      </c>
      <c r="K130" s="335"/>
    </row>
    <row r="131" s="1" customFormat="1" ht="15" customHeight="1">
      <c r="B131" s="332"/>
      <c r="C131" s="313" t="s">
        <v>1343</v>
      </c>
      <c r="D131" s="313"/>
      <c r="E131" s="313"/>
      <c r="F131" s="314" t="s">
        <v>1334</v>
      </c>
      <c r="G131" s="313"/>
      <c r="H131" s="313" t="s">
        <v>1344</v>
      </c>
      <c r="I131" s="313" t="s">
        <v>1330</v>
      </c>
      <c r="J131" s="313">
        <v>20</v>
      </c>
      <c r="K131" s="335"/>
    </row>
    <row r="132" s="1" customFormat="1" ht="15" customHeight="1">
      <c r="B132" s="332"/>
      <c r="C132" s="313" t="s">
        <v>1345</v>
      </c>
      <c r="D132" s="313"/>
      <c r="E132" s="313"/>
      <c r="F132" s="314" t="s">
        <v>1334</v>
      </c>
      <c r="G132" s="313"/>
      <c r="H132" s="313" t="s">
        <v>1346</v>
      </c>
      <c r="I132" s="313" t="s">
        <v>1330</v>
      </c>
      <c r="J132" s="313">
        <v>20</v>
      </c>
      <c r="K132" s="335"/>
    </row>
    <row r="133" s="1" customFormat="1" ht="15" customHeight="1">
      <c r="B133" s="332"/>
      <c r="C133" s="287" t="s">
        <v>1333</v>
      </c>
      <c r="D133" s="287"/>
      <c r="E133" s="287"/>
      <c r="F133" s="310" t="s">
        <v>1334</v>
      </c>
      <c r="G133" s="287"/>
      <c r="H133" s="287" t="s">
        <v>1368</v>
      </c>
      <c r="I133" s="287" t="s">
        <v>1330</v>
      </c>
      <c r="J133" s="287">
        <v>50</v>
      </c>
      <c r="K133" s="335"/>
    </row>
    <row r="134" s="1" customFormat="1" ht="15" customHeight="1">
      <c r="B134" s="332"/>
      <c r="C134" s="287" t="s">
        <v>1347</v>
      </c>
      <c r="D134" s="287"/>
      <c r="E134" s="287"/>
      <c r="F134" s="310" t="s">
        <v>1334</v>
      </c>
      <c r="G134" s="287"/>
      <c r="H134" s="287" t="s">
        <v>1368</v>
      </c>
      <c r="I134" s="287" t="s">
        <v>1330</v>
      </c>
      <c r="J134" s="287">
        <v>50</v>
      </c>
      <c r="K134" s="335"/>
    </row>
    <row r="135" s="1" customFormat="1" ht="15" customHeight="1">
      <c r="B135" s="332"/>
      <c r="C135" s="287" t="s">
        <v>1353</v>
      </c>
      <c r="D135" s="287"/>
      <c r="E135" s="287"/>
      <c r="F135" s="310" t="s">
        <v>1334</v>
      </c>
      <c r="G135" s="287"/>
      <c r="H135" s="287" t="s">
        <v>1368</v>
      </c>
      <c r="I135" s="287" t="s">
        <v>1330</v>
      </c>
      <c r="J135" s="287">
        <v>50</v>
      </c>
      <c r="K135" s="335"/>
    </row>
    <row r="136" s="1" customFormat="1" ht="15" customHeight="1">
      <c r="B136" s="332"/>
      <c r="C136" s="287" t="s">
        <v>1355</v>
      </c>
      <c r="D136" s="287"/>
      <c r="E136" s="287"/>
      <c r="F136" s="310" t="s">
        <v>1334</v>
      </c>
      <c r="G136" s="287"/>
      <c r="H136" s="287" t="s">
        <v>1368</v>
      </c>
      <c r="I136" s="287" t="s">
        <v>1330</v>
      </c>
      <c r="J136" s="287">
        <v>50</v>
      </c>
      <c r="K136" s="335"/>
    </row>
    <row r="137" s="1" customFormat="1" ht="15" customHeight="1">
      <c r="B137" s="332"/>
      <c r="C137" s="287" t="s">
        <v>1356</v>
      </c>
      <c r="D137" s="287"/>
      <c r="E137" s="287"/>
      <c r="F137" s="310" t="s">
        <v>1334</v>
      </c>
      <c r="G137" s="287"/>
      <c r="H137" s="287" t="s">
        <v>1381</v>
      </c>
      <c r="I137" s="287" t="s">
        <v>1330</v>
      </c>
      <c r="J137" s="287">
        <v>255</v>
      </c>
      <c r="K137" s="335"/>
    </row>
    <row r="138" s="1" customFormat="1" ht="15" customHeight="1">
      <c r="B138" s="332"/>
      <c r="C138" s="287" t="s">
        <v>1358</v>
      </c>
      <c r="D138" s="287"/>
      <c r="E138" s="287"/>
      <c r="F138" s="310" t="s">
        <v>1328</v>
      </c>
      <c r="G138" s="287"/>
      <c r="H138" s="287" t="s">
        <v>1382</v>
      </c>
      <c r="I138" s="287" t="s">
        <v>1360</v>
      </c>
      <c r="J138" s="287"/>
      <c r="K138" s="335"/>
    </row>
    <row r="139" s="1" customFormat="1" ht="15" customHeight="1">
      <c r="B139" s="332"/>
      <c r="C139" s="287" t="s">
        <v>1361</v>
      </c>
      <c r="D139" s="287"/>
      <c r="E139" s="287"/>
      <c r="F139" s="310" t="s">
        <v>1328</v>
      </c>
      <c r="G139" s="287"/>
      <c r="H139" s="287" t="s">
        <v>1383</v>
      </c>
      <c r="I139" s="287" t="s">
        <v>1363</v>
      </c>
      <c r="J139" s="287"/>
      <c r="K139" s="335"/>
    </row>
    <row r="140" s="1" customFormat="1" ht="15" customHeight="1">
      <c r="B140" s="332"/>
      <c r="C140" s="287" t="s">
        <v>1364</v>
      </c>
      <c r="D140" s="287"/>
      <c r="E140" s="287"/>
      <c r="F140" s="310" t="s">
        <v>1328</v>
      </c>
      <c r="G140" s="287"/>
      <c r="H140" s="287" t="s">
        <v>1364</v>
      </c>
      <c r="I140" s="287" t="s">
        <v>1363</v>
      </c>
      <c r="J140" s="287"/>
      <c r="K140" s="335"/>
    </row>
    <row r="141" s="1" customFormat="1" ht="15" customHeight="1">
      <c r="B141" s="332"/>
      <c r="C141" s="287" t="s">
        <v>38</v>
      </c>
      <c r="D141" s="287"/>
      <c r="E141" s="287"/>
      <c r="F141" s="310" t="s">
        <v>1328</v>
      </c>
      <c r="G141" s="287"/>
      <c r="H141" s="287" t="s">
        <v>1384</v>
      </c>
      <c r="I141" s="287" t="s">
        <v>1363</v>
      </c>
      <c r="J141" s="287"/>
      <c r="K141" s="335"/>
    </row>
    <row r="142" s="1" customFormat="1" ht="15" customHeight="1">
      <c r="B142" s="332"/>
      <c r="C142" s="287" t="s">
        <v>1385</v>
      </c>
      <c r="D142" s="287"/>
      <c r="E142" s="287"/>
      <c r="F142" s="310" t="s">
        <v>1328</v>
      </c>
      <c r="G142" s="287"/>
      <c r="H142" s="287" t="s">
        <v>1386</v>
      </c>
      <c r="I142" s="287" t="s">
        <v>1363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1387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1322</v>
      </c>
      <c r="D148" s="302"/>
      <c r="E148" s="302"/>
      <c r="F148" s="302" t="s">
        <v>1323</v>
      </c>
      <c r="G148" s="303"/>
      <c r="H148" s="302" t="s">
        <v>54</v>
      </c>
      <c r="I148" s="302" t="s">
        <v>57</v>
      </c>
      <c r="J148" s="302" t="s">
        <v>1324</v>
      </c>
      <c r="K148" s="301"/>
    </row>
    <row r="149" s="1" customFormat="1" ht="17.25" customHeight="1">
      <c r="B149" s="299"/>
      <c r="C149" s="304" t="s">
        <v>1325</v>
      </c>
      <c r="D149" s="304"/>
      <c r="E149" s="304"/>
      <c r="F149" s="305" t="s">
        <v>1326</v>
      </c>
      <c r="G149" s="306"/>
      <c r="H149" s="304"/>
      <c r="I149" s="304"/>
      <c r="J149" s="304" t="s">
        <v>1327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1331</v>
      </c>
      <c r="D151" s="287"/>
      <c r="E151" s="287"/>
      <c r="F151" s="340" t="s">
        <v>1328</v>
      </c>
      <c r="G151" s="287"/>
      <c r="H151" s="339" t="s">
        <v>1368</v>
      </c>
      <c r="I151" s="339" t="s">
        <v>1330</v>
      </c>
      <c r="J151" s="339">
        <v>120</v>
      </c>
      <c r="K151" s="335"/>
    </row>
    <row r="152" s="1" customFormat="1" ht="15" customHeight="1">
      <c r="B152" s="312"/>
      <c r="C152" s="339" t="s">
        <v>1377</v>
      </c>
      <c r="D152" s="287"/>
      <c r="E152" s="287"/>
      <c r="F152" s="340" t="s">
        <v>1328</v>
      </c>
      <c r="G152" s="287"/>
      <c r="H152" s="339" t="s">
        <v>1388</v>
      </c>
      <c r="I152" s="339" t="s">
        <v>1330</v>
      </c>
      <c r="J152" s="339" t="s">
        <v>1379</v>
      </c>
      <c r="K152" s="335"/>
    </row>
    <row r="153" s="1" customFormat="1" ht="15" customHeight="1">
      <c r="B153" s="312"/>
      <c r="C153" s="339" t="s">
        <v>1276</v>
      </c>
      <c r="D153" s="287"/>
      <c r="E153" s="287"/>
      <c r="F153" s="340" t="s">
        <v>1328</v>
      </c>
      <c r="G153" s="287"/>
      <c r="H153" s="339" t="s">
        <v>1389</v>
      </c>
      <c r="I153" s="339" t="s">
        <v>1330</v>
      </c>
      <c r="J153" s="339" t="s">
        <v>1379</v>
      </c>
      <c r="K153" s="335"/>
    </row>
    <row r="154" s="1" customFormat="1" ht="15" customHeight="1">
      <c r="B154" s="312"/>
      <c r="C154" s="339" t="s">
        <v>1333</v>
      </c>
      <c r="D154" s="287"/>
      <c r="E154" s="287"/>
      <c r="F154" s="340" t="s">
        <v>1334</v>
      </c>
      <c r="G154" s="287"/>
      <c r="H154" s="339" t="s">
        <v>1368</v>
      </c>
      <c r="I154" s="339" t="s">
        <v>1330</v>
      </c>
      <c r="J154" s="339">
        <v>50</v>
      </c>
      <c r="K154" s="335"/>
    </row>
    <row r="155" s="1" customFormat="1" ht="15" customHeight="1">
      <c r="B155" s="312"/>
      <c r="C155" s="339" t="s">
        <v>1336</v>
      </c>
      <c r="D155" s="287"/>
      <c r="E155" s="287"/>
      <c r="F155" s="340" t="s">
        <v>1328</v>
      </c>
      <c r="G155" s="287"/>
      <c r="H155" s="339" t="s">
        <v>1368</v>
      </c>
      <c r="I155" s="339" t="s">
        <v>1338</v>
      </c>
      <c r="J155" s="339"/>
      <c r="K155" s="335"/>
    </row>
    <row r="156" s="1" customFormat="1" ht="15" customHeight="1">
      <c r="B156" s="312"/>
      <c r="C156" s="339" t="s">
        <v>1347</v>
      </c>
      <c r="D156" s="287"/>
      <c r="E156" s="287"/>
      <c r="F156" s="340" t="s">
        <v>1334</v>
      </c>
      <c r="G156" s="287"/>
      <c r="H156" s="339" t="s">
        <v>1368</v>
      </c>
      <c r="I156" s="339" t="s">
        <v>1330</v>
      </c>
      <c r="J156" s="339">
        <v>50</v>
      </c>
      <c r="K156" s="335"/>
    </row>
    <row r="157" s="1" customFormat="1" ht="15" customHeight="1">
      <c r="B157" s="312"/>
      <c r="C157" s="339" t="s">
        <v>1355</v>
      </c>
      <c r="D157" s="287"/>
      <c r="E157" s="287"/>
      <c r="F157" s="340" t="s">
        <v>1334</v>
      </c>
      <c r="G157" s="287"/>
      <c r="H157" s="339" t="s">
        <v>1368</v>
      </c>
      <c r="I157" s="339" t="s">
        <v>1330</v>
      </c>
      <c r="J157" s="339">
        <v>50</v>
      </c>
      <c r="K157" s="335"/>
    </row>
    <row r="158" s="1" customFormat="1" ht="15" customHeight="1">
      <c r="B158" s="312"/>
      <c r="C158" s="339" t="s">
        <v>1353</v>
      </c>
      <c r="D158" s="287"/>
      <c r="E158" s="287"/>
      <c r="F158" s="340" t="s">
        <v>1334</v>
      </c>
      <c r="G158" s="287"/>
      <c r="H158" s="339" t="s">
        <v>1368</v>
      </c>
      <c r="I158" s="339" t="s">
        <v>1330</v>
      </c>
      <c r="J158" s="339">
        <v>50</v>
      </c>
      <c r="K158" s="335"/>
    </row>
    <row r="159" s="1" customFormat="1" ht="15" customHeight="1">
      <c r="B159" s="312"/>
      <c r="C159" s="339" t="s">
        <v>96</v>
      </c>
      <c r="D159" s="287"/>
      <c r="E159" s="287"/>
      <c r="F159" s="340" t="s">
        <v>1328</v>
      </c>
      <c r="G159" s="287"/>
      <c r="H159" s="339" t="s">
        <v>1390</v>
      </c>
      <c r="I159" s="339" t="s">
        <v>1330</v>
      </c>
      <c r="J159" s="339" t="s">
        <v>1391</v>
      </c>
      <c r="K159" s="335"/>
    </row>
    <row r="160" s="1" customFormat="1" ht="15" customHeight="1">
      <c r="B160" s="312"/>
      <c r="C160" s="339" t="s">
        <v>1392</v>
      </c>
      <c r="D160" s="287"/>
      <c r="E160" s="287"/>
      <c r="F160" s="340" t="s">
        <v>1328</v>
      </c>
      <c r="G160" s="287"/>
      <c r="H160" s="339" t="s">
        <v>1393</v>
      </c>
      <c r="I160" s="339" t="s">
        <v>1363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1394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1322</v>
      </c>
      <c r="D166" s="302"/>
      <c r="E166" s="302"/>
      <c r="F166" s="302" t="s">
        <v>1323</v>
      </c>
      <c r="G166" s="344"/>
      <c r="H166" s="345" t="s">
        <v>54</v>
      </c>
      <c r="I166" s="345" t="s">
        <v>57</v>
      </c>
      <c r="J166" s="302" t="s">
        <v>1324</v>
      </c>
      <c r="K166" s="279"/>
    </row>
    <row r="167" s="1" customFormat="1" ht="17.25" customHeight="1">
      <c r="B167" s="280"/>
      <c r="C167" s="304" t="s">
        <v>1325</v>
      </c>
      <c r="D167" s="304"/>
      <c r="E167" s="304"/>
      <c r="F167" s="305" t="s">
        <v>1326</v>
      </c>
      <c r="G167" s="346"/>
      <c r="H167" s="347"/>
      <c r="I167" s="347"/>
      <c r="J167" s="304" t="s">
        <v>1327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1331</v>
      </c>
      <c r="D169" s="287"/>
      <c r="E169" s="287"/>
      <c r="F169" s="310" t="s">
        <v>1328</v>
      </c>
      <c r="G169" s="287"/>
      <c r="H169" s="287" t="s">
        <v>1368</v>
      </c>
      <c r="I169" s="287" t="s">
        <v>1330</v>
      </c>
      <c r="J169" s="287">
        <v>120</v>
      </c>
      <c r="K169" s="335"/>
    </row>
    <row r="170" s="1" customFormat="1" ht="15" customHeight="1">
      <c r="B170" s="312"/>
      <c r="C170" s="287" t="s">
        <v>1377</v>
      </c>
      <c r="D170" s="287"/>
      <c r="E170" s="287"/>
      <c r="F170" s="310" t="s">
        <v>1328</v>
      </c>
      <c r="G170" s="287"/>
      <c r="H170" s="287" t="s">
        <v>1378</v>
      </c>
      <c r="I170" s="287" t="s">
        <v>1330</v>
      </c>
      <c r="J170" s="287" t="s">
        <v>1379</v>
      </c>
      <c r="K170" s="335"/>
    </row>
    <row r="171" s="1" customFormat="1" ht="15" customHeight="1">
      <c r="B171" s="312"/>
      <c r="C171" s="287" t="s">
        <v>1276</v>
      </c>
      <c r="D171" s="287"/>
      <c r="E171" s="287"/>
      <c r="F171" s="310" t="s">
        <v>1328</v>
      </c>
      <c r="G171" s="287"/>
      <c r="H171" s="287" t="s">
        <v>1395</v>
      </c>
      <c r="I171" s="287" t="s">
        <v>1330</v>
      </c>
      <c r="J171" s="287" t="s">
        <v>1379</v>
      </c>
      <c r="K171" s="335"/>
    </row>
    <row r="172" s="1" customFormat="1" ht="15" customHeight="1">
      <c r="B172" s="312"/>
      <c r="C172" s="287" t="s">
        <v>1333</v>
      </c>
      <c r="D172" s="287"/>
      <c r="E172" s="287"/>
      <c r="F172" s="310" t="s">
        <v>1334</v>
      </c>
      <c r="G172" s="287"/>
      <c r="H172" s="287" t="s">
        <v>1395</v>
      </c>
      <c r="I172" s="287" t="s">
        <v>1330</v>
      </c>
      <c r="J172" s="287">
        <v>50</v>
      </c>
      <c r="K172" s="335"/>
    </row>
    <row r="173" s="1" customFormat="1" ht="15" customHeight="1">
      <c r="B173" s="312"/>
      <c r="C173" s="287" t="s">
        <v>1336</v>
      </c>
      <c r="D173" s="287"/>
      <c r="E173" s="287"/>
      <c r="F173" s="310" t="s">
        <v>1328</v>
      </c>
      <c r="G173" s="287"/>
      <c r="H173" s="287" t="s">
        <v>1395</v>
      </c>
      <c r="I173" s="287" t="s">
        <v>1338</v>
      </c>
      <c r="J173" s="287"/>
      <c r="K173" s="335"/>
    </row>
    <row r="174" s="1" customFormat="1" ht="15" customHeight="1">
      <c r="B174" s="312"/>
      <c r="C174" s="287" t="s">
        <v>1347</v>
      </c>
      <c r="D174" s="287"/>
      <c r="E174" s="287"/>
      <c r="F174" s="310" t="s">
        <v>1334</v>
      </c>
      <c r="G174" s="287"/>
      <c r="H174" s="287" t="s">
        <v>1395</v>
      </c>
      <c r="I174" s="287" t="s">
        <v>1330</v>
      </c>
      <c r="J174" s="287">
        <v>50</v>
      </c>
      <c r="K174" s="335"/>
    </row>
    <row r="175" s="1" customFormat="1" ht="15" customHeight="1">
      <c r="B175" s="312"/>
      <c r="C175" s="287" t="s">
        <v>1355</v>
      </c>
      <c r="D175" s="287"/>
      <c r="E175" s="287"/>
      <c r="F175" s="310" t="s">
        <v>1334</v>
      </c>
      <c r="G175" s="287"/>
      <c r="H175" s="287" t="s">
        <v>1395</v>
      </c>
      <c r="I175" s="287" t="s">
        <v>1330</v>
      </c>
      <c r="J175" s="287">
        <v>50</v>
      </c>
      <c r="K175" s="335"/>
    </row>
    <row r="176" s="1" customFormat="1" ht="15" customHeight="1">
      <c r="B176" s="312"/>
      <c r="C176" s="287" t="s">
        <v>1353</v>
      </c>
      <c r="D176" s="287"/>
      <c r="E176" s="287"/>
      <c r="F176" s="310" t="s">
        <v>1334</v>
      </c>
      <c r="G176" s="287"/>
      <c r="H176" s="287" t="s">
        <v>1395</v>
      </c>
      <c r="I176" s="287" t="s">
        <v>1330</v>
      </c>
      <c r="J176" s="287">
        <v>50</v>
      </c>
      <c r="K176" s="335"/>
    </row>
    <row r="177" s="1" customFormat="1" ht="15" customHeight="1">
      <c r="B177" s="312"/>
      <c r="C177" s="287" t="s">
        <v>128</v>
      </c>
      <c r="D177" s="287"/>
      <c r="E177" s="287"/>
      <c r="F177" s="310" t="s">
        <v>1328</v>
      </c>
      <c r="G177" s="287"/>
      <c r="H177" s="287" t="s">
        <v>1396</v>
      </c>
      <c r="I177" s="287" t="s">
        <v>1397</v>
      </c>
      <c r="J177" s="287"/>
      <c r="K177" s="335"/>
    </row>
    <row r="178" s="1" customFormat="1" ht="15" customHeight="1">
      <c r="B178" s="312"/>
      <c r="C178" s="287" t="s">
        <v>57</v>
      </c>
      <c r="D178" s="287"/>
      <c r="E178" s="287"/>
      <c r="F178" s="310" t="s">
        <v>1328</v>
      </c>
      <c r="G178" s="287"/>
      <c r="H178" s="287" t="s">
        <v>1398</v>
      </c>
      <c r="I178" s="287" t="s">
        <v>1399</v>
      </c>
      <c r="J178" s="287">
        <v>1</v>
      </c>
      <c r="K178" s="335"/>
    </row>
    <row r="179" s="1" customFormat="1" ht="15" customHeight="1">
      <c r="B179" s="312"/>
      <c r="C179" s="287" t="s">
        <v>53</v>
      </c>
      <c r="D179" s="287"/>
      <c r="E179" s="287"/>
      <c r="F179" s="310" t="s">
        <v>1328</v>
      </c>
      <c r="G179" s="287"/>
      <c r="H179" s="287" t="s">
        <v>1400</v>
      </c>
      <c r="I179" s="287" t="s">
        <v>1330</v>
      </c>
      <c r="J179" s="287">
        <v>20</v>
      </c>
      <c r="K179" s="335"/>
    </row>
    <row r="180" s="1" customFormat="1" ht="15" customHeight="1">
      <c r="B180" s="312"/>
      <c r="C180" s="287" t="s">
        <v>54</v>
      </c>
      <c r="D180" s="287"/>
      <c r="E180" s="287"/>
      <c r="F180" s="310" t="s">
        <v>1328</v>
      </c>
      <c r="G180" s="287"/>
      <c r="H180" s="287" t="s">
        <v>1401</v>
      </c>
      <c r="I180" s="287" t="s">
        <v>1330</v>
      </c>
      <c r="J180" s="287">
        <v>255</v>
      </c>
      <c r="K180" s="335"/>
    </row>
    <row r="181" s="1" customFormat="1" ht="15" customHeight="1">
      <c r="B181" s="312"/>
      <c r="C181" s="287" t="s">
        <v>129</v>
      </c>
      <c r="D181" s="287"/>
      <c r="E181" s="287"/>
      <c r="F181" s="310" t="s">
        <v>1328</v>
      </c>
      <c r="G181" s="287"/>
      <c r="H181" s="287" t="s">
        <v>1292</v>
      </c>
      <c r="I181" s="287" t="s">
        <v>1330</v>
      </c>
      <c r="J181" s="287">
        <v>10</v>
      </c>
      <c r="K181" s="335"/>
    </row>
    <row r="182" s="1" customFormat="1" ht="15" customHeight="1">
      <c r="B182" s="312"/>
      <c r="C182" s="287" t="s">
        <v>130</v>
      </c>
      <c r="D182" s="287"/>
      <c r="E182" s="287"/>
      <c r="F182" s="310" t="s">
        <v>1328</v>
      </c>
      <c r="G182" s="287"/>
      <c r="H182" s="287" t="s">
        <v>1402</v>
      </c>
      <c r="I182" s="287" t="s">
        <v>1363</v>
      </c>
      <c r="J182" s="287"/>
      <c r="K182" s="335"/>
    </row>
    <row r="183" s="1" customFormat="1" ht="15" customHeight="1">
      <c r="B183" s="312"/>
      <c r="C183" s="287" t="s">
        <v>1403</v>
      </c>
      <c r="D183" s="287"/>
      <c r="E183" s="287"/>
      <c r="F183" s="310" t="s">
        <v>1328</v>
      </c>
      <c r="G183" s="287"/>
      <c r="H183" s="287" t="s">
        <v>1404</v>
      </c>
      <c r="I183" s="287" t="s">
        <v>1363</v>
      </c>
      <c r="J183" s="287"/>
      <c r="K183" s="335"/>
    </row>
    <row r="184" s="1" customFormat="1" ht="15" customHeight="1">
      <c r="B184" s="312"/>
      <c r="C184" s="287" t="s">
        <v>1392</v>
      </c>
      <c r="D184" s="287"/>
      <c r="E184" s="287"/>
      <c r="F184" s="310" t="s">
        <v>1328</v>
      </c>
      <c r="G184" s="287"/>
      <c r="H184" s="287" t="s">
        <v>1405</v>
      </c>
      <c r="I184" s="287" t="s">
        <v>1363</v>
      </c>
      <c r="J184" s="287"/>
      <c r="K184" s="335"/>
    </row>
    <row r="185" s="1" customFormat="1" ht="15" customHeight="1">
      <c r="B185" s="312"/>
      <c r="C185" s="287" t="s">
        <v>132</v>
      </c>
      <c r="D185" s="287"/>
      <c r="E185" s="287"/>
      <c r="F185" s="310" t="s">
        <v>1334</v>
      </c>
      <c r="G185" s="287"/>
      <c r="H185" s="287" t="s">
        <v>1406</v>
      </c>
      <c r="I185" s="287" t="s">
        <v>1330</v>
      </c>
      <c r="J185" s="287">
        <v>50</v>
      </c>
      <c r="K185" s="335"/>
    </row>
    <row r="186" s="1" customFormat="1" ht="15" customHeight="1">
      <c r="B186" s="312"/>
      <c r="C186" s="287" t="s">
        <v>1407</v>
      </c>
      <c r="D186" s="287"/>
      <c r="E186" s="287"/>
      <c r="F186" s="310" t="s">
        <v>1334</v>
      </c>
      <c r="G186" s="287"/>
      <c r="H186" s="287" t="s">
        <v>1408</v>
      </c>
      <c r="I186" s="287" t="s">
        <v>1409</v>
      </c>
      <c r="J186" s="287"/>
      <c r="K186" s="335"/>
    </row>
    <row r="187" s="1" customFormat="1" ht="15" customHeight="1">
      <c r="B187" s="312"/>
      <c r="C187" s="287" t="s">
        <v>1410</v>
      </c>
      <c r="D187" s="287"/>
      <c r="E187" s="287"/>
      <c r="F187" s="310" t="s">
        <v>1334</v>
      </c>
      <c r="G187" s="287"/>
      <c r="H187" s="287" t="s">
        <v>1411</v>
      </c>
      <c r="I187" s="287" t="s">
        <v>1409</v>
      </c>
      <c r="J187" s="287"/>
      <c r="K187" s="335"/>
    </row>
    <row r="188" s="1" customFormat="1" ht="15" customHeight="1">
      <c r="B188" s="312"/>
      <c r="C188" s="287" t="s">
        <v>1412</v>
      </c>
      <c r="D188" s="287"/>
      <c r="E188" s="287"/>
      <c r="F188" s="310" t="s">
        <v>1334</v>
      </c>
      <c r="G188" s="287"/>
      <c r="H188" s="287" t="s">
        <v>1413</v>
      </c>
      <c r="I188" s="287" t="s">
        <v>1409</v>
      </c>
      <c r="J188" s="287"/>
      <c r="K188" s="335"/>
    </row>
    <row r="189" s="1" customFormat="1" ht="15" customHeight="1">
      <c r="B189" s="312"/>
      <c r="C189" s="348" t="s">
        <v>1414</v>
      </c>
      <c r="D189" s="287"/>
      <c r="E189" s="287"/>
      <c r="F189" s="310" t="s">
        <v>1334</v>
      </c>
      <c r="G189" s="287"/>
      <c r="H189" s="287" t="s">
        <v>1415</v>
      </c>
      <c r="I189" s="287" t="s">
        <v>1416</v>
      </c>
      <c r="J189" s="349" t="s">
        <v>1417</v>
      </c>
      <c r="K189" s="335"/>
    </row>
    <row r="190" s="17" customFormat="1" ht="15" customHeight="1">
      <c r="B190" s="350"/>
      <c r="C190" s="351" t="s">
        <v>1418</v>
      </c>
      <c r="D190" s="352"/>
      <c r="E190" s="352"/>
      <c r="F190" s="353" t="s">
        <v>1334</v>
      </c>
      <c r="G190" s="352"/>
      <c r="H190" s="352" t="s">
        <v>1419</v>
      </c>
      <c r="I190" s="352" t="s">
        <v>1416</v>
      </c>
      <c r="J190" s="354" t="s">
        <v>1417</v>
      </c>
      <c r="K190" s="355"/>
    </row>
    <row r="191" s="1" customFormat="1" ht="15" customHeight="1">
      <c r="B191" s="312"/>
      <c r="C191" s="348" t="s">
        <v>42</v>
      </c>
      <c r="D191" s="287"/>
      <c r="E191" s="287"/>
      <c r="F191" s="310" t="s">
        <v>1328</v>
      </c>
      <c r="G191" s="287"/>
      <c r="H191" s="284" t="s">
        <v>1420</v>
      </c>
      <c r="I191" s="287" t="s">
        <v>1421</v>
      </c>
      <c r="J191" s="287"/>
      <c r="K191" s="335"/>
    </row>
    <row r="192" s="1" customFormat="1" ht="15" customHeight="1">
      <c r="B192" s="312"/>
      <c r="C192" s="348" t="s">
        <v>1422</v>
      </c>
      <c r="D192" s="287"/>
      <c r="E192" s="287"/>
      <c r="F192" s="310" t="s">
        <v>1328</v>
      </c>
      <c r="G192" s="287"/>
      <c r="H192" s="287" t="s">
        <v>1423</v>
      </c>
      <c r="I192" s="287" t="s">
        <v>1363</v>
      </c>
      <c r="J192" s="287"/>
      <c r="K192" s="335"/>
    </row>
    <row r="193" s="1" customFormat="1" ht="15" customHeight="1">
      <c r="B193" s="312"/>
      <c r="C193" s="348" t="s">
        <v>1424</v>
      </c>
      <c r="D193" s="287"/>
      <c r="E193" s="287"/>
      <c r="F193" s="310" t="s">
        <v>1328</v>
      </c>
      <c r="G193" s="287"/>
      <c r="H193" s="287" t="s">
        <v>1425</v>
      </c>
      <c r="I193" s="287" t="s">
        <v>1363</v>
      </c>
      <c r="J193" s="287"/>
      <c r="K193" s="335"/>
    </row>
    <row r="194" s="1" customFormat="1" ht="15" customHeight="1">
      <c r="B194" s="312"/>
      <c r="C194" s="348" t="s">
        <v>1426</v>
      </c>
      <c r="D194" s="287"/>
      <c r="E194" s="287"/>
      <c r="F194" s="310" t="s">
        <v>1334</v>
      </c>
      <c r="G194" s="287"/>
      <c r="H194" s="287" t="s">
        <v>1427</v>
      </c>
      <c r="I194" s="287" t="s">
        <v>1363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1428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1429</v>
      </c>
      <c r="D201" s="357"/>
      <c r="E201" s="357"/>
      <c r="F201" s="357" t="s">
        <v>1430</v>
      </c>
      <c r="G201" s="358"/>
      <c r="H201" s="357" t="s">
        <v>1431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1421</v>
      </c>
      <c r="D203" s="287"/>
      <c r="E203" s="287"/>
      <c r="F203" s="310" t="s">
        <v>43</v>
      </c>
      <c r="G203" s="287"/>
      <c r="H203" s="287" t="s">
        <v>1432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1433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47</v>
      </c>
      <c r="G205" s="287"/>
      <c r="H205" s="287" t="s">
        <v>1434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45</v>
      </c>
      <c r="G206" s="287"/>
      <c r="H206" s="287" t="s">
        <v>1435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46</v>
      </c>
      <c r="G207" s="287"/>
      <c r="H207" s="287" t="s">
        <v>1436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1375</v>
      </c>
      <c r="D209" s="287"/>
      <c r="E209" s="287"/>
      <c r="F209" s="310" t="s">
        <v>79</v>
      </c>
      <c r="G209" s="287"/>
      <c r="H209" s="287" t="s">
        <v>1437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1270</v>
      </c>
      <c r="G210" s="287"/>
      <c r="H210" s="287" t="s">
        <v>1271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1268</v>
      </c>
      <c r="G211" s="287"/>
      <c r="H211" s="287" t="s">
        <v>1438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1272</v>
      </c>
      <c r="G212" s="348"/>
      <c r="H212" s="339" t="s">
        <v>1273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1274</v>
      </c>
      <c r="G213" s="348"/>
      <c r="H213" s="339" t="s">
        <v>1439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1399</v>
      </c>
      <c r="D215" s="287"/>
      <c r="E215" s="287"/>
      <c r="F215" s="310">
        <v>1</v>
      </c>
      <c r="G215" s="348"/>
      <c r="H215" s="339" t="s">
        <v>1440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1441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1442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1443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2024-11-06T14:59:36Z</dcterms:created>
  <dcterms:modified xsi:type="dcterms:W3CDTF">2024-11-06T14:59:40Z</dcterms:modified>
</cp:coreProperties>
</file>